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1_Rozpracovaná\===Rousínov - Lokální biocentrum LBC 4 s mokřadem==zakázkové číslo_TP\!_PROJEKTOVÁ DOKUMENTACE\ROZPOČET\"/>
    </mc:Choice>
  </mc:AlternateContent>
  <bookViews>
    <workbookView xWindow="0" yWindow="0" windowWidth="0" windowHeight="0"/>
  </bookViews>
  <sheets>
    <sheet name="Rekapitulace stavby" sheetId="1" r:id="rId1"/>
    <sheet name="SO 01 - Protierozní opatř..." sheetId="2" r:id="rId2"/>
    <sheet name="SO 01 VRN - Vedlejší rozp..." sheetId="3" r:id="rId3"/>
    <sheet name="SO2.1 - realizace" sheetId="4" r:id="rId4"/>
    <sheet name="SO2.2.1 - následná péče 1..." sheetId="5" r:id="rId5"/>
    <sheet name="SO2.2.2 - následná péče 2..." sheetId="6" r:id="rId6"/>
    <sheet name="SO2.2.3 - následná péče 3..." sheetId="7" r:id="rId7"/>
    <sheet name="SO 02 VRN - Vedlejší rozp..." sheetId="8" r:id="rId8"/>
    <sheet name="SO3.1 - realizace" sheetId="9" r:id="rId9"/>
    <sheet name="SO3.2.1 - následná péče 1..." sheetId="10" r:id="rId10"/>
    <sheet name="SO3.2.2 - následná péče 2..." sheetId="11" r:id="rId11"/>
    <sheet name="SO3.2.3 - následná péče 3..." sheetId="12" r:id="rId12"/>
    <sheet name="SO 03 VRN - Vedlejší rozp..." sheetId="13" r:id="rId13"/>
    <sheet name="Seznam figur" sheetId="14" r:id="rId14"/>
  </sheets>
  <definedNames>
    <definedName name="_xlnm.Print_Area" localSheetId="0">'Rekapitulace stavby'!$D$4:$AO$76,'Rekapitulace stavby'!$C$82:$AQ$111</definedName>
    <definedName name="_xlnm.Print_Titles" localSheetId="0">'Rekapitulace stavby'!$92:$92</definedName>
    <definedName name="_xlnm._FilterDatabase" localSheetId="1" hidden="1">'SO 01 - Protierozní opatř...'!$C$120:$K$211</definedName>
    <definedName name="_xlnm.Print_Area" localSheetId="1">'SO 01 - Protierozní opatř...'!$C$4:$J$76,'SO 01 - Protierozní opatř...'!$C$82:$J$102,'SO 01 - Protierozní opatř...'!$C$108:$K$211</definedName>
    <definedName name="_xlnm.Print_Titles" localSheetId="1">'SO 01 - Protierozní opatř...'!$120:$120</definedName>
    <definedName name="_xlnm._FilterDatabase" localSheetId="2" hidden="1">'SO 01 VRN - Vedlejší rozp...'!$C$117:$K$136</definedName>
    <definedName name="_xlnm.Print_Area" localSheetId="2">'SO 01 VRN - Vedlejší rozp...'!$C$4:$J$76,'SO 01 VRN - Vedlejší rozp...'!$C$82:$J$99,'SO 01 VRN - Vedlejší rozp...'!$C$105:$K$136</definedName>
    <definedName name="_xlnm.Print_Titles" localSheetId="2">'SO 01 VRN - Vedlejší rozp...'!$117:$117</definedName>
    <definedName name="_xlnm._FilterDatabase" localSheetId="3" hidden="1">'SO2.1 - realizace'!$C$122:$K$195</definedName>
    <definedName name="_xlnm.Print_Area" localSheetId="3">'SO2.1 - realizace'!$C$4:$J$76,'SO2.1 - realizace'!$C$82:$J$102,'SO2.1 - realizace'!$C$108:$K$195</definedName>
    <definedName name="_xlnm.Print_Titles" localSheetId="3">'SO2.1 - realizace'!$122:$122</definedName>
    <definedName name="_xlnm._FilterDatabase" localSheetId="4" hidden="1">'SO2.2.1 - následná péče 1...'!$C$125:$K$145</definedName>
    <definedName name="_xlnm.Print_Area" localSheetId="4">'SO2.2.1 - následná péče 1...'!$C$4:$J$76,'SO2.2.1 - následná péče 1...'!$C$82:$J$103,'SO2.2.1 - následná péče 1...'!$C$109:$K$145</definedName>
    <definedName name="_xlnm.Print_Titles" localSheetId="4">'SO2.2.1 - následná péče 1...'!$125:$125</definedName>
    <definedName name="_xlnm._FilterDatabase" localSheetId="5" hidden="1">'SO2.2.2 - následná péče 2...'!$C$125:$K$145</definedName>
    <definedName name="_xlnm.Print_Area" localSheetId="5">'SO2.2.2 - následná péče 2...'!$C$4:$J$76,'SO2.2.2 - následná péče 2...'!$C$82:$J$103,'SO2.2.2 - následná péče 2...'!$C$109:$K$145</definedName>
    <definedName name="_xlnm.Print_Titles" localSheetId="5">'SO2.2.2 - následná péče 2...'!$125:$125</definedName>
    <definedName name="_xlnm._FilterDatabase" localSheetId="6" hidden="1">'SO2.2.3 - následná péče 3...'!$C$125:$K$145</definedName>
    <definedName name="_xlnm.Print_Area" localSheetId="6">'SO2.2.3 - následná péče 3...'!$C$4:$J$76,'SO2.2.3 - následná péče 3...'!$C$82:$J$103,'SO2.2.3 - následná péče 3...'!$C$109:$K$145</definedName>
    <definedName name="_xlnm.Print_Titles" localSheetId="6">'SO2.2.3 - následná péče 3...'!$125:$125</definedName>
    <definedName name="_xlnm._FilterDatabase" localSheetId="7" hidden="1">'SO 02 VRN - Vedlejší rozp...'!$C$117:$K$132</definedName>
    <definedName name="_xlnm.Print_Area" localSheetId="7">'SO 02 VRN - Vedlejší rozp...'!$C$4:$J$76,'SO 02 VRN - Vedlejší rozp...'!$C$82:$J$99,'SO 02 VRN - Vedlejší rozp...'!$C$105:$K$132</definedName>
    <definedName name="_xlnm.Print_Titles" localSheetId="7">'SO 02 VRN - Vedlejší rozp...'!$117:$117</definedName>
    <definedName name="_xlnm._FilterDatabase" localSheetId="8" hidden="1">'SO3.1 - realizace'!$C$122:$K$207</definedName>
    <definedName name="_xlnm.Print_Area" localSheetId="8">'SO3.1 - realizace'!$C$4:$J$76,'SO3.1 - realizace'!$C$82:$J$102,'SO3.1 - realizace'!$C$108:$K$207</definedName>
    <definedName name="_xlnm.Print_Titles" localSheetId="8">'SO3.1 - realizace'!$122:$122</definedName>
    <definedName name="_xlnm._FilterDatabase" localSheetId="9" hidden="1">'SO3.2.1 - následná péče 1...'!$C$125:$K$145</definedName>
    <definedName name="_xlnm.Print_Area" localSheetId="9">'SO3.2.1 - následná péče 1...'!$C$4:$J$76,'SO3.2.1 - následná péče 1...'!$C$82:$J$103,'SO3.2.1 - následná péče 1...'!$C$109:$K$145</definedName>
    <definedName name="_xlnm.Print_Titles" localSheetId="9">'SO3.2.1 - následná péče 1...'!$125:$125</definedName>
    <definedName name="_xlnm._FilterDatabase" localSheetId="10" hidden="1">'SO3.2.2 - následná péče 2...'!$C$125:$K$145</definedName>
    <definedName name="_xlnm.Print_Area" localSheetId="10">'SO3.2.2 - následná péče 2...'!$C$4:$J$76,'SO3.2.2 - následná péče 2...'!$C$82:$J$103,'SO3.2.2 - následná péče 2...'!$C$109:$K$145</definedName>
    <definedName name="_xlnm.Print_Titles" localSheetId="10">'SO3.2.2 - následná péče 2...'!$125:$125</definedName>
    <definedName name="_xlnm._FilterDatabase" localSheetId="11" hidden="1">'SO3.2.3 - následná péče 3...'!$C$125:$K$145</definedName>
    <definedName name="_xlnm.Print_Area" localSheetId="11">'SO3.2.3 - následná péče 3...'!$C$4:$J$76,'SO3.2.3 - následná péče 3...'!$C$82:$J$103,'SO3.2.3 - následná péče 3...'!$C$109:$K$145</definedName>
    <definedName name="_xlnm.Print_Titles" localSheetId="11">'SO3.2.3 - následná péče 3...'!$125:$125</definedName>
    <definedName name="_xlnm._FilterDatabase" localSheetId="12" hidden="1">'SO 03 VRN - Vedlejší rozp...'!$C$117:$K$132</definedName>
    <definedName name="_xlnm.Print_Area" localSheetId="12">'SO 03 VRN - Vedlejší rozp...'!$C$4:$J$76,'SO 03 VRN - Vedlejší rozp...'!$C$82:$J$99,'SO 03 VRN - Vedlejší rozp...'!$C$105:$K$132</definedName>
    <definedName name="_xlnm.Print_Titles" localSheetId="12">'SO 03 VRN - Vedlejší rozp...'!$117:$117</definedName>
    <definedName name="_xlnm.Print_Area" localSheetId="13">'Seznam figur'!$C$4:$G$14</definedName>
    <definedName name="_xlnm.Print_Titles" localSheetId="13">'Seznam figur'!$9:$9</definedName>
  </definedNames>
  <calcPr/>
</workbook>
</file>

<file path=xl/calcChain.xml><?xml version="1.0" encoding="utf-8"?>
<calcChain xmlns="http://schemas.openxmlformats.org/spreadsheetml/2006/main">
  <c i="14" l="1" r="D7"/>
  <c i="13" r="J37"/>
  <c r="J36"/>
  <c i="1" r="AY110"/>
  <c i="13" r="J35"/>
  <c i="1" r="AX110"/>
  <c i="13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85"/>
  <c i="12" r="J41"/>
  <c r="J40"/>
  <c i="1" r="AY109"/>
  <c i="12" r="J39"/>
  <c i="1" r="AX109"/>
  <c i="12"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93"/>
  <c r="E91"/>
  <c r="J28"/>
  <c r="E28"/>
  <c r="J123"/>
  <c r="J27"/>
  <c r="J25"/>
  <c r="E25"/>
  <c r="J122"/>
  <c r="J24"/>
  <c r="J22"/>
  <c r="E22"/>
  <c r="F123"/>
  <c r="J21"/>
  <c r="J19"/>
  <c r="E19"/>
  <c r="F95"/>
  <c r="J18"/>
  <c r="J16"/>
  <c r="J120"/>
  <c r="E7"/>
  <c r="E112"/>
  <c i="11" r="J41"/>
  <c r="J40"/>
  <c i="1" r="AY108"/>
  <c i="11" r="J39"/>
  <c i="1" r="AX108"/>
  <c i="11"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93"/>
  <c r="E91"/>
  <c r="J28"/>
  <c r="E28"/>
  <c r="J123"/>
  <c r="J27"/>
  <c r="J25"/>
  <c r="E25"/>
  <c r="J122"/>
  <c r="J24"/>
  <c r="J22"/>
  <c r="E22"/>
  <c r="F123"/>
  <c r="J21"/>
  <c r="J19"/>
  <c r="E19"/>
  <c r="F95"/>
  <c r="J18"/>
  <c r="J16"/>
  <c r="J120"/>
  <c r="E7"/>
  <c r="E112"/>
  <c i="10" r="J41"/>
  <c r="J40"/>
  <c i="1" r="AY107"/>
  <c i="10" r="J39"/>
  <c i="1" r="AX107"/>
  <c i="10"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93"/>
  <c r="E91"/>
  <c r="J28"/>
  <c r="E28"/>
  <c r="J123"/>
  <c r="J27"/>
  <c r="J25"/>
  <c r="E25"/>
  <c r="J95"/>
  <c r="J24"/>
  <c r="J22"/>
  <c r="E22"/>
  <c r="F96"/>
  <c r="J21"/>
  <c r="J19"/>
  <c r="E19"/>
  <c r="F122"/>
  <c r="J18"/>
  <c r="J16"/>
  <c r="J93"/>
  <c r="E7"/>
  <c r="E112"/>
  <c i="9" r="J39"/>
  <c r="J38"/>
  <c i="1" r="AY105"/>
  <c i="9" r="J37"/>
  <c i="1" r="AX105"/>
  <c i="9"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/>
  <c r="E7"/>
  <c r="E111"/>
  <c i="8" r="J37"/>
  <c r="J36"/>
  <c i="1" r="AY103"/>
  <c i="8" r="J35"/>
  <c i="1" r="AX103"/>
  <c i="8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112"/>
  <c r="E7"/>
  <c r="E108"/>
  <c i="7" r="J41"/>
  <c r="J40"/>
  <c i="1" r="AY102"/>
  <c i="7" r="J39"/>
  <c i="1" r="AX102"/>
  <c i="7"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93"/>
  <c r="E91"/>
  <c r="J28"/>
  <c r="E28"/>
  <c r="J123"/>
  <c r="J27"/>
  <c r="J25"/>
  <c r="E25"/>
  <c r="J95"/>
  <c r="J24"/>
  <c r="J22"/>
  <c r="E22"/>
  <c r="F123"/>
  <c r="J21"/>
  <c r="J19"/>
  <c r="E19"/>
  <c r="F122"/>
  <c r="J18"/>
  <c r="J16"/>
  <c r="J120"/>
  <c r="E7"/>
  <c r="E112"/>
  <c i="6" r="J41"/>
  <c r="J40"/>
  <c i="1" r="AY101"/>
  <c i="6" r="J39"/>
  <c i="1" r="AX101"/>
  <c i="6"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93"/>
  <c r="E91"/>
  <c r="J28"/>
  <c r="E28"/>
  <c r="J123"/>
  <c r="J27"/>
  <c r="J25"/>
  <c r="E25"/>
  <c r="J95"/>
  <c r="J24"/>
  <c r="J22"/>
  <c r="E22"/>
  <c r="F123"/>
  <c r="J21"/>
  <c r="J19"/>
  <c r="E19"/>
  <c r="F95"/>
  <c r="J18"/>
  <c r="J16"/>
  <c r="J93"/>
  <c r="E7"/>
  <c r="E112"/>
  <c i="5" r="J41"/>
  <c r="J40"/>
  <c i="1" r="AY100"/>
  <c i="5" r="J39"/>
  <c i="1" r="AX100"/>
  <c i="5"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93"/>
  <c r="E91"/>
  <c r="J28"/>
  <c r="E28"/>
  <c r="J96"/>
  <c r="J27"/>
  <c r="J25"/>
  <c r="E25"/>
  <c r="J122"/>
  <c r="J24"/>
  <c r="J22"/>
  <c r="E22"/>
  <c r="F123"/>
  <c r="J21"/>
  <c r="J19"/>
  <c r="E19"/>
  <c r="F95"/>
  <c r="J18"/>
  <c r="J16"/>
  <c r="J93"/>
  <c r="E7"/>
  <c r="E85"/>
  <c i="4" r="J39"/>
  <c r="J38"/>
  <c i="1" r="AY98"/>
  <c i="4" r="J37"/>
  <c i="1" r="AX98"/>
  <c i="4" r="BI193"/>
  <c r="BH193"/>
  <c r="BG193"/>
  <c r="BF193"/>
  <c r="T193"/>
  <c r="R193"/>
  <c r="P193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93"/>
  <c r="J16"/>
  <c r="J14"/>
  <c r="J91"/>
  <c r="E7"/>
  <c r="E85"/>
  <c i="3" r="J37"/>
  <c r="J36"/>
  <c i="1" r="AY96"/>
  <c i="3" r="J35"/>
  <c i="1" r="AX96"/>
  <c i="3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2" r="J37"/>
  <c r="J36"/>
  <c i="1" r="AY95"/>
  <c i="2" r="J35"/>
  <c i="1" r="AX95"/>
  <c i="2" r="BI210"/>
  <c r="BH210"/>
  <c r="BG210"/>
  <c r="BF210"/>
  <c r="T210"/>
  <c r="T209"/>
  <c r="R210"/>
  <c r="R209"/>
  <c r="P210"/>
  <c r="P209"/>
  <c r="BI204"/>
  <c r="BH204"/>
  <c r="BG204"/>
  <c r="BF204"/>
  <c r="T204"/>
  <c r="T203"/>
  <c r="R204"/>
  <c r="R203"/>
  <c r="P204"/>
  <c r="P203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" r="L90"/>
  <c r="AM90"/>
  <c r="AM89"/>
  <c r="L89"/>
  <c r="AM87"/>
  <c r="L87"/>
  <c r="L85"/>
  <c r="L84"/>
  <c i="2" r="F37"/>
  <c r="J163"/>
  <c r="J144"/>
  <c r="J129"/>
  <c r="F35"/>
  <c i="4" r="BK183"/>
  <c r="J157"/>
  <c r="BK193"/>
  <c r="J144"/>
  <c r="J140"/>
  <c r="J171"/>
  <c i="5" r="BK143"/>
  <c r="J133"/>
  <c r="J131"/>
  <c i="6" r="J136"/>
  <c r="BK141"/>
  <c i="7" r="BK136"/>
  <c r="J133"/>
  <c i="8" r="J129"/>
  <c i="9" r="J194"/>
  <c r="BK148"/>
  <c r="BK191"/>
  <c r="BK173"/>
  <c r="J174"/>
  <c r="J154"/>
  <c r="J197"/>
  <c r="J189"/>
  <c r="J142"/>
  <c r="J172"/>
  <c r="J140"/>
  <c i="10" r="J136"/>
  <c r="BK133"/>
  <c i="11" r="BK143"/>
  <c i="12" r="J143"/>
  <c r="BK143"/>
  <c r="J133"/>
  <c i="13" r="BK123"/>
  <c i="2" r="BK210"/>
  <c r="J204"/>
  <c r="BK196"/>
  <c r="BK191"/>
  <c r="BK187"/>
  <c r="J185"/>
  <c r="J178"/>
  <c r="J168"/>
  <c r="J158"/>
  <c r="BK139"/>
  <c r="J124"/>
  <c i="3" r="J129"/>
  <c r="BK131"/>
  <c i="4" r="BK188"/>
  <c r="J182"/>
  <c r="J177"/>
  <c r="J188"/>
  <c r="BK173"/>
  <c r="BK148"/>
  <c r="BK154"/>
  <c r="J134"/>
  <c r="BK167"/>
  <c r="BK155"/>
  <c r="J150"/>
  <c r="BK128"/>
  <c r="J164"/>
  <c r="J128"/>
  <c i="5" r="BK138"/>
  <c i="6" r="BK138"/>
  <c r="BK143"/>
  <c i="7" r="J138"/>
  <c r="BK131"/>
  <c i="8" r="J125"/>
  <c i="9" r="BK178"/>
  <c r="BK205"/>
  <c r="BK187"/>
  <c r="BK168"/>
  <c r="J173"/>
  <c r="J146"/>
  <c r="BK194"/>
  <c r="J150"/>
  <c r="J182"/>
  <c r="J159"/>
  <c r="BK130"/>
  <c r="BK152"/>
  <c i="10" r="J143"/>
  <c r="J133"/>
  <c i="11" r="J136"/>
  <c r="F40"/>
  <c i="13" r="BK131"/>
  <c r="J125"/>
  <c i="2" r="J34"/>
  <c r="J149"/>
  <c i="1" r="AS106"/>
  <c i="3" r="BK121"/>
  <c r="BK123"/>
  <c i="4" r="BK146"/>
  <c r="BK179"/>
  <c r="BK164"/>
  <c r="J186"/>
  <c r="BK162"/>
  <c r="J132"/>
  <c r="J142"/>
  <c r="J169"/>
  <c r="J126"/>
  <c i="5" r="J136"/>
  <c r="J138"/>
  <c r="J141"/>
  <c i="6" r="BK129"/>
  <c i="7" r="J136"/>
  <c r="BK129"/>
  <c i="8" r="BK121"/>
  <c r="BK129"/>
  <c i="9" r="BK144"/>
  <c r="J186"/>
  <c r="BK166"/>
  <c r="BK157"/>
  <c r="BK138"/>
  <c r="J177"/>
  <c r="BK171"/>
  <c r="BK184"/>
  <c r="BK154"/>
  <c r="J132"/>
  <c i="10" r="BK136"/>
  <c i="11" r="BK141"/>
  <c r="J138"/>
  <c i="12" r="F40"/>
  <c i="13" r="J131"/>
  <c r="F34"/>
  <c i="2" r="F36"/>
  <c r="BK151"/>
  <c r="J134"/>
  <c i="3" r="J125"/>
  <c r="BK135"/>
  <c r="J127"/>
  <c i="4" r="J184"/>
  <c r="BK186"/>
  <c r="J173"/>
  <c r="BK184"/>
  <c r="J175"/>
  <c r="BK182"/>
  <c r="J146"/>
  <c r="J162"/>
  <c r="BK160"/>
  <c i="5" r="J129"/>
  <c i="6" r="BK133"/>
  <c r="J143"/>
  <c i="7" r="BK141"/>
  <c r="J141"/>
  <c i="8" r="BK127"/>
  <c r="J131"/>
  <c i="9" r="BK172"/>
  <c r="J126"/>
  <c r="BK177"/>
  <c r="BK161"/>
  <c r="J171"/>
  <c r="J152"/>
  <c r="J191"/>
  <c r="BK190"/>
  <c r="J178"/>
  <c r="BK146"/>
  <c r="J175"/>
  <c r="J138"/>
  <c i="10" r="BK143"/>
  <c i="11" r="J141"/>
  <c r="BK131"/>
  <c i="12" r="J138"/>
  <c r="BK141"/>
  <c i="13" r="J121"/>
  <c r="BK121"/>
  <c i="2" r="J210"/>
  <c r="J201"/>
  <c r="BK193"/>
  <c r="J191"/>
  <c r="J187"/>
  <c r="J183"/>
  <c r="BK173"/>
  <c r="BK163"/>
  <c r="BK144"/>
  <c r="BK134"/>
  <c i="3" r="J123"/>
  <c r="J135"/>
  <c r="BK125"/>
  <c i="4" r="BK169"/>
  <c r="J185"/>
  <c r="BK175"/>
  <c r="BK138"/>
  <c r="J176"/>
  <c r="J183"/>
  <c r="BK174"/>
  <c r="BK136"/>
  <c i="5" r="BK141"/>
  <c r="BK136"/>
  <c i="6" r="J138"/>
  <c i="7" r="BK143"/>
  <c r="BK133"/>
  <c i="8" r="J127"/>
  <c r="BK131"/>
  <c i="9" r="BK202"/>
  <c r="BK195"/>
  <c r="J168"/>
  <c r="J190"/>
  <c r="J144"/>
  <c r="J169"/>
  <c r="BK132"/>
  <c r="J166"/>
  <c r="J134"/>
  <c r="BK150"/>
  <c r="BK163"/>
  <c i="10" r="J141"/>
  <c r="J129"/>
  <c i="11" r="J133"/>
  <c r="BK136"/>
  <c i="12" r="J141"/>
  <c r="BK131"/>
  <c r="J129"/>
  <c r="BK129"/>
  <c i="13" r="J123"/>
  <c i="2" r="J189"/>
  <c r="BK178"/>
  <c r="BK168"/>
  <c r="BK158"/>
  <c r="J151"/>
  <c r="BK129"/>
  <c i="3" r="J131"/>
  <c r="BK133"/>
  <c i="4" r="J193"/>
  <c r="J181"/>
  <c r="BK134"/>
  <c r="J178"/>
  <c r="BK152"/>
  <c r="J167"/>
  <c r="J136"/>
  <c r="J155"/>
  <c r="BK171"/>
  <c r="BK157"/>
  <c i="5" r="J143"/>
  <c r="BK131"/>
  <c i="6" r="BK136"/>
  <c r="BK131"/>
  <c i="7" r="BK138"/>
  <c i="8" r="BK123"/>
  <c i="9" r="BK169"/>
  <c r="J202"/>
  <c r="BK175"/>
  <c r="BK134"/>
  <c r="BK136"/>
  <c r="BK182"/>
  <c r="J187"/>
  <c r="BK186"/>
  <c r="J128"/>
  <c i="10" r="BK131"/>
  <c r="J131"/>
  <c i="11" r="J143"/>
  <c r="J131"/>
  <c r="BK129"/>
  <c i="12" r="BK133"/>
  <c r="BK138"/>
  <c r="J131"/>
  <c i="13" r="BK127"/>
  <c r="BK125"/>
  <c i="2" r="BK204"/>
  <c r="BK201"/>
  <c r="J196"/>
  <c r="J193"/>
  <c r="BK189"/>
  <c r="BK185"/>
  <c r="BK183"/>
  <c r="J173"/>
  <c r="BK153"/>
  <c r="BK149"/>
  <c r="J139"/>
  <c i="1" r="AS99"/>
  <c i="3" r="BK129"/>
  <c i="4" r="J180"/>
  <c r="J179"/>
  <c r="BK144"/>
  <c r="BK177"/>
  <c r="BK140"/>
  <c r="BK180"/>
  <c r="BK142"/>
  <c r="J138"/>
  <c r="J152"/>
  <c r="BK130"/>
  <c r="J174"/>
  <c r="BK150"/>
  <c i="5" r="BK129"/>
  <c i="6" r="J129"/>
  <c r="J133"/>
  <c i="7" r="J131"/>
  <c i="8" r="J123"/>
  <c r="BK125"/>
  <c i="9" r="J180"/>
  <c r="J165"/>
  <c r="BK193"/>
  <c r="BK140"/>
  <c r="J163"/>
  <c r="BK126"/>
  <c r="BK180"/>
  <c r="J184"/>
  <c r="J161"/>
  <c r="J136"/>
  <c r="BK174"/>
  <c r="BK142"/>
  <c i="10" r="BK141"/>
  <c r="BK129"/>
  <c i="11" r="BK138"/>
  <c i="12" r="F39"/>
  <c i="13" r="BK129"/>
  <c r="J127"/>
  <c i="2" r="F34"/>
  <c r="J153"/>
  <c r="BK124"/>
  <c i="3" r="J133"/>
  <c r="BK127"/>
  <c r="J121"/>
  <c i="4" r="BK185"/>
  <c r="J130"/>
  <c r="BK176"/>
  <c r="J148"/>
  <c r="BK178"/>
  <c r="J154"/>
  <c r="BK181"/>
  <c r="BK126"/>
  <c r="BK132"/>
  <c r="J160"/>
  <c i="5" r="BK133"/>
  <c i="6" r="J141"/>
  <c r="J131"/>
  <c i="7" r="J143"/>
  <c r="J129"/>
  <c i="8" r="J121"/>
  <c i="9" r="BK197"/>
  <c r="J130"/>
  <c r="BK189"/>
  <c r="J205"/>
  <c r="J195"/>
  <c r="J176"/>
  <c r="BK159"/>
  <c r="J148"/>
  <c r="J193"/>
  <c r="BK128"/>
  <c r="BK176"/>
  <c r="J157"/>
  <c r="BK165"/>
  <c i="10" r="J138"/>
  <c r="BK138"/>
  <c i="11" r="J129"/>
  <c r="BK133"/>
  <c i="12" r="J136"/>
  <c r="BK136"/>
  <c i="13" r="J129"/>
  <c i="2" l="1" r="P195"/>
  <c i="3" r="T120"/>
  <c r="T119"/>
  <c r="T118"/>
  <c i="4" r="P125"/>
  <c i="6" r="R128"/>
  <c r="R127"/>
  <c r="R126"/>
  <c i="9" r="BK170"/>
  <c r="J170"/>
  <c r="J101"/>
  <c i="10" r="T128"/>
  <c r="T127"/>
  <c r="T126"/>
  <c i="2" r="R123"/>
  <c i="4" r="P172"/>
  <c i="6" r="BK128"/>
  <c r="J128"/>
  <c r="J102"/>
  <c i="7" r="T128"/>
  <c r="T127"/>
  <c r="T126"/>
  <c i="8" r="P120"/>
  <c r="P119"/>
  <c r="P118"/>
  <c i="1" r="AU103"/>
  <c i="9" r="R125"/>
  <c i="11" r="T128"/>
  <c r="T127"/>
  <c r="T126"/>
  <c i="2" r="P123"/>
  <c r="P122"/>
  <c r="P121"/>
  <c i="1" r="AU95"/>
  <c i="2" r="T195"/>
  <c i="4" r="R125"/>
  <c i="5" r="T128"/>
  <c r="T127"/>
  <c r="T126"/>
  <c i="7" r="R128"/>
  <c r="R127"/>
  <c r="R126"/>
  <c i="9" r="BK125"/>
  <c r="J125"/>
  <c r="J100"/>
  <c i="10" r="R128"/>
  <c r="R127"/>
  <c r="R126"/>
  <c i="3" r="P120"/>
  <c r="P119"/>
  <c r="P118"/>
  <c i="1" r="AU96"/>
  <c i="4" r="T125"/>
  <c i="5" r="R128"/>
  <c r="R127"/>
  <c r="R126"/>
  <c i="8" r="BK120"/>
  <c r="BK119"/>
  <c r="J119"/>
  <c r="J97"/>
  <c i="9" r="T170"/>
  <c i="10" r="P128"/>
  <c r="P127"/>
  <c r="P126"/>
  <c i="1" r="AU107"/>
  <c i="11" r="P128"/>
  <c r="P127"/>
  <c r="P126"/>
  <c i="1" r="AU108"/>
  <c i="12" r="R128"/>
  <c r="R127"/>
  <c r="R126"/>
  <c i="2" r="R195"/>
  <c i="3" r="R120"/>
  <c r="R119"/>
  <c r="R118"/>
  <c i="4" r="BK125"/>
  <c r="J125"/>
  <c r="J100"/>
  <c i="5" r="BK128"/>
  <c r="J128"/>
  <c r="J102"/>
  <c i="8" r="T120"/>
  <c r="T119"/>
  <c r="T118"/>
  <c i="9" r="P170"/>
  <c i="10" r="BK128"/>
  <c r="J128"/>
  <c r="J102"/>
  <c i="11" r="BK128"/>
  <c r="J128"/>
  <c r="J102"/>
  <c i="12" r="T128"/>
  <c r="T127"/>
  <c r="T126"/>
  <c i="2" r="BK123"/>
  <c r="J123"/>
  <c r="J98"/>
  <c i="4" r="R172"/>
  <c i="6" r="P128"/>
  <c r="P127"/>
  <c r="P126"/>
  <c i="1" r="AU101"/>
  <c i="9" r="R170"/>
  <c i="12" r="BK128"/>
  <c r="J128"/>
  <c r="J102"/>
  <c i="2" r="BK195"/>
  <c r="J195"/>
  <c r="J99"/>
  <c i="4" r="T172"/>
  <c i="6" r="T128"/>
  <c r="T127"/>
  <c r="T126"/>
  <c i="7" r="BK128"/>
  <c r="J128"/>
  <c r="J102"/>
  <c i="9" r="T125"/>
  <c r="T124"/>
  <c r="T123"/>
  <c i="2" r="T123"/>
  <c r="T122"/>
  <c r="T121"/>
  <c i="3" r="BK120"/>
  <c r="J120"/>
  <c r="J98"/>
  <c i="4" r="BK172"/>
  <c r="J172"/>
  <c r="J101"/>
  <c i="5" r="P128"/>
  <c r="P127"/>
  <c r="P126"/>
  <c i="1" r="AU100"/>
  <c i="7" r="P128"/>
  <c r="P127"/>
  <c r="P126"/>
  <c i="1" r="AU102"/>
  <c i="8" r="R120"/>
  <c r="R119"/>
  <c r="R118"/>
  <c i="9" r="P125"/>
  <c r="P124"/>
  <c r="P123"/>
  <c i="1" r="AU105"/>
  <c i="11" r="R128"/>
  <c r="R127"/>
  <c r="R126"/>
  <c i="12" r="P128"/>
  <c r="P127"/>
  <c r="P126"/>
  <c i="1" r="AU109"/>
  <c i="13" r="BK120"/>
  <c r="J120"/>
  <c r="J98"/>
  <c r="P120"/>
  <c r="P119"/>
  <c r="P118"/>
  <c i="1" r="AU110"/>
  <c i="13" r="R120"/>
  <c r="R119"/>
  <c r="R118"/>
  <c r="T120"/>
  <c r="T119"/>
  <c r="T118"/>
  <c i="2" r="BK209"/>
  <c r="J209"/>
  <c r="J101"/>
  <c r="BK203"/>
  <c r="J203"/>
  <c r="J100"/>
  <c i="13" r="J91"/>
  <c r="F115"/>
  <c r="BE123"/>
  <c r="J92"/>
  <c r="BE125"/>
  <c i="12" r="BK127"/>
  <c r="J127"/>
  <c r="J101"/>
  <c i="13" r="BE131"/>
  <c r="F91"/>
  <c r="E108"/>
  <c r="J89"/>
  <c r="BE121"/>
  <c r="BE127"/>
  <c i="1" r="BA110"/>
  <c i="13" r="BE129"/>
  <c i="12" r="E85"/>
  <c r="F96"/>
  <c r="J96"/>
  <c i="11" r="BK127"/>
  <c r="BK126"/>
  <c r="J126"/>
  <c r="J100"/>
  <c i="12" r="J93"/>
  <c r="BE131"/>
  <c r="BE133"/>
  <c r="BE136"/>
  <c r="J95"/>
  <c r="F122"/>
  <c r="BE141"/>
  <c r="BE129"/>
  <c r="BE138"/>
  <c r="BE143"/>
  <c i="1" r="BB109"/>
  <c r="BC109"/>
  <c i="10" r="BK127"/>
  <c r="J127"/>
  <c r="J101"/>
  <c i="11" r="F96"/>
  <c r="E85"/>
  <c r="F122"/>
  <c r="J93"/>
  <c r="J95"/>
  <c r="BE131"/>
  <c r="BE143"/>
  <c r="J96"/>
  <c r="BE133"/>
  <c r="BE136"/>
  <c i="1" r="BC108"/>
  <c i="11" r="BE129"/>
  <c r="BE138"/>
  <c r="BE141"/>
  <c i="10" r="F95"/>
  <c r="BE133"/>
  <c r="E85"/>
  <c r="J122"/>
  <c i="9" r="BK124"/>
  <c r="J124"/>
  <c r="J99"/>
  <c i="10" r="J120"/>
  <c r="BE143"/>
  <c r="J96"/>
  <c r="BE136"/>
  <c r="F123"/>
  <c r="BE138"/>
  <c r="BE131"/>
  <c r="BE129"/>
  <c r="BE141"/>
  <c i="8" r="J120"/>
  <c r="J98"/>
  <c i="9" r="J93"/>
  <c r="J94"/>
  <c r="BE128"/>
  <c r="BE148"/>
  <c r="E85"/>
  <c r="F94"/>
  <c r="BE140"/>
  <c r="BE150"/>
  <c r="BE161"/>
  <c r="BE169"/>
  <c r="BE174"/>
  <c r="BE180"/>
  <c r="BE126"/>
  <c r="BE134"/>
  <c r="BE144"/>
  <c r="BE166"/>
  <c r="BE173"/>
  <c r="BE175"/>
  <c r="BE186"/>
  <c r="BE189"/>
  <c i="8" r="BK118"/>
  <c r="J118"/>
  <c r="J96"/>
  <c i="9" r="J91"/>
  <c r="BE176"/>
  <c r="BE177"/>
  <c r="BE178"/>
  <c r="BE193"/>
  <c r="F93"/>
  <c r="BE130"/>
  <c r="BE142"/>
  <c r="BE146"/>
  <c r="BE152"/>
  <c r="BE154"/>
  <c r="BE168"/>
  <c r="BE171"/>
  <c r="BE172"/>
  <c r="BE187"/>
  <c r="BE195"/>
  <c r="BE202"/>
  <c r="BE184"/>
  <c r="BE205"/>
  <c r="BE157"/>
  <c r="BE163"/>
  <c r="BE165"/>
  <c r="BE194"/>
  <c r="BE197"/>
  <c r="BE132"/>
  <c r="BE136"/>
  <c r="BE138"/>
  <c r="BE159"/>
  <c r="BE182"/>
  <c r="BE190"/>
  <c r="BE191"/>
  <c i="8" r="J91"/>
  <c r="F114"/>
  <c r="J115"/>
  <c r="BE123"/>
  <c r="BE125"/>
  <c r="BE127"/>
  <c r="E85"/>
  <c r="BE129"/>
  <c i="7" r="BK127"/>
  <c r="J127"/>
  <c r="J101"/>
  <c i="8" r="J89"/>
  <c r="F92"/>
  <c r="BE121"/>
  <c r="BE131"/>
  <c i="7" r="F95"/>
  <c r="J96"/>
  <c r="BE136"/>
  <c r="E85"/>
  <c r="J93"/>
  <c r="J122"/>
  <c r="BE131"/>
  <c r="BE133"/>
  <c r="BE141"/>
  <c r="BE143"/>
  <c r="F96"/>
  <c r="BE129"/>
  <c r="BE138"/>
  <c i="5" r="BK127"/>
  <c r="J127"/>
  <c r="J101"/>
  <c i="6" r="E85"/>
  <c r="J122"/>
  <c r="BE129"/>
  <c r="BE138"/>
  <c r="J120"/>
  <c r="F122"/>
  <c r="BE133"/>
  <c r="J96"/>
  <c r="BE143"/>
  <c r="BE131"/>
  <c r="F96"/>
  <c r="BE141"/>
  <c r="BE136"/>
  <c i="4" r="BK124"/>
  <c r="J124"/>
  <c r="J99"/>
  <c i="5" r="F96"/>
  <c r="J123"/>
  <c r="BE133"/>
  <c r="BE138"/>
  <c r="BE143"/>
  <c r="J95"/>
  <c r="J120"/>
  <c r="BE129"/>
  <c r="BE136"/>
  <c r="E112"/>
  <c r="F122"/>
  <c r="BE131"/>
  <c r="BE141"/>
  <c i="3" r="BK119"/>
  <c r="J119"/>
  <c r="J97"/>
  <c i="4" r="F94"/>
  <c r="BE157"/>
  <c r="BE162"/>
  <c r="BE171"/>
  <c r="J117"/>
  <c r="BE136"/>
  <c r="BE138"/>
  <c r="J93"/>
  <c r="BE130"/>
  <c r="BE148"/>
  <c r="BE150"/>
  <c r="BE175"/>
  <c r="E111"/>
  <c r="BE152"/>
  <c r="BE169"/>
  <c r="BE146"/>
  <c r="BE164"/>
  <c r="BE173"/>
  <c r="BE184"/>
  <c r="BE185"/>
  <c r="BE126"/>
  <c r="BE128"/>
  <c r="BE144"/>
  <c r="BE167"/>
  <c r="BE176"/>
  <c r="J94"/>
  <c r="F119"/>
  <c r="BE132"/>
  <c r="BE134"/>
  <c r="BE140"/>
  <c r="BE154"/>
  <c r="BE160"/>
  <c r="BE174"/>
  <c r="BE177"/>
  <c r="BE178"/>
  <c r="BE180"/>
  <c r="BE181"/>
  <c r="BE182"/>
  <c r="BE183"/>
  <c r="BE188"/>
  <c r="BE193"/>
  <c r="BE142"/>
  <c r="BE155"/>
  <c r="BE179"/>
  <c r="BE186"/>
  <c i="2" r="BK122"/>
  <c r="J122"/>
  <c r="J97"/>
  <c i="3" r="E108"/>
  <c r="BE123"/>
  <c r="J89"/>
  <c r="BE129"/>
  <c r="BE135"/>
  <c r="BE133"/>
  <c r="F115"/>
  <c r="BE121"/>
  <c r="BE125"/>
  <c r="BE127"/>
  <c r="BE131"/>
  <c i="1" r="BA95"/>
  <c i="2" r="E85"/>
  <c r="J89"/>
  <c r="F92"/>
  <c r="BE124"/>
  <c r="BE129"/>
  <c r="BE134"/>
  <c r="BE139"/>
  <c r="BE144"/>
  <c r="BE149"/>
  <c r="BE151"/>
  <c r="BE153"/>
  <c r="BE158"/>
  <c r="BE163"/>
  <c r="BE168"/>
  <c r="BE173"/>
  <c r="BE178"/>
  <c r="BE183"/>
  <c r="BE185"/>
  <c r="BE187"/>
  <c r="BE189"/>
  <c r="BE191"/>
  <c r="BE193"/>
  <c r="BE196"/>
  <c r="BE201"/>
  <c r="BE204"/>
  <c r="BE210"/>
  <c i="1" r="AW95"/>
  <c r="BC95"/>
  <c r="BB95"/>
  <c r="BD95"/>
  <c i="3" r="J34"/>
  <c i="1" r="AW96"/>
  <c i="5" r="F38"/>
  <c i="1" r="BA100"/>
  <c i="6" r="F38"/>
  <c i="1" r="BA101"/>
  <c i="7" r="F40"/>
  <c i="1" r="BC102"/>
  <c i="8" r="F36"/>
  <c i="1" r="BC103"/>
  <c i="10" r="F41"/>
  <c i="1" r="BD107"/>
  <c i="11" r="F38"/>
  <c i="1" r="BA108"/>
  <c i="11" r="J38"/>
  <c i="1" r="AW108"/>
  <c i="4" r="F36"/>
  <c i="1" r="BA98"/>
  <c i="6" r="F39"/>
  <c i="1" r="BB101"/>
  <c i="7" r="F41"/>
  <c i="1" r="BD102"/>
  <c i="9" r="F37"/>
  <c i="1" r="BB105"/>
  <c i="12" r="J38"/>
  <c i="1" r="AW109"/>
  <c i="3" r="F36"/>
  <c i="1" r="BC96"/>
  <c i="4" r="F38"/>
  <c i="1" r="BC98"/>
  <c i="7" r="F38"/>
  <c i="1" r="BA102"/>
  <c i="8" r="F37"/>
  <c i="1" r="BD103"/>
  <c i="10" r="F40"/>
  <c i="1" r="BC107"/>
  <c r="BC106"/>
  <c r="AY106"/>
  <c i="10" r="F39"/>
  <c i="1" r="BB107"/>
  <c i="11" r="F39"/>
  <c i="1" r="BB108"/>
  <c i="13" r="F37"/>
  <c i="1" r="BD110"/>
  <c i="3" r="F35"/>
  <c i="1" r="BB96"/>
  <c i="4" r="F39"/>
  <c i="1" r="BD98"/>
  <c i="7" r="F39"/>
  <c i="1" r="BB102"/>
  <c i="9" r="F36"/>
  <c i="1" r="BA105"/>
  <c i="12" r="F41"/>
  <c i="1" r="BD109"/>
  <c r="AS97"/>
  <c i="4" r="J36"/>
  <c i="1" r="AW98"/>
  <c i="6" r="F40"/>
  <c i="1" r="BC101"/>
  <c i="8" r="J34"/>
  <c i="1" r="AW103"/>
  <c i="9" r="F39"/>
  <c i="1" r="BD105"/>
  <c i="13" r="F35"/>
  <c i="1" r="BB110"/>
  <c r="AS104"/>
  <c i="4" r="F37"/>
  <c i="1" r="BB98"/>
  <c i="6" r="F41"/>
  <c i="1" r="BD101"/>
  <c i="8" r="F35"/>
  <c i="1" r="BB103"/>
  <c i="9" r="J36"/>
  <c i="1" r="AW105"/>
  <c i="13" r="J34"/>
  <c i="1" r="AW110"/>
  <c i="3" r="F34"/>
  <c i="1" r="BA96"/>
  <c i="5" r="F41"/>
  <c i="1" r="BD100"/>
  <c i="5" r="F39"/>
  <c i="1" r="BB100"/>
  <c i="6" r="J38"/>
  <c i="1" r="AW101"/>
  <c i="8" r="F34"/>
  <c i="1" r="BA103"/>
  <c i="10" r="J38"/>
  <c i="1" r="AW107"/>
  <c i="10" r="F38"/>
  <c i="1" r="BA107"/>
  <c i="11" r="F41"/>
  <c i="1" r="BD108"/>
  <c i="12" r="F38"/>
  <c i="1" r="BA109"/>
  <c i="3" r="F37"/>
  <c i="1" r="BD96"/>
  <c i="5" r="J38"/>
  <c i="1" r="AW100"/>
  <c i="5" r="F40"/>
  <c i="1" r="BC100"/>
  <c i="7" r="J38"/>
  <c i="1" r="AW102"/>
  <c i="9" r="F38"/>
  <c i="1" r="BC105"/>
  <c i="13" r="F36"/>
  <c i="1" r="BC110"/>
  <c i="4" l="1" r="T124"/>
  <c r="T123"/>
  <c i="2" r="R122"/>
  <c r="R121"/>
  <c i="9" r="R124"/>
  <c r="R123"/>
  <c i="4" r="R124"/>
  <c r="R123"/>
  <c r="P124"/>
  <c r="P123"/>
  <c i="1" r="AU98"/>
  <c i="6" r="BK127"/>
  <c r="J127"/>
  <c r="J101"/>
  <c i="13" r="BK119"/>
  <c r="J119"/>
  <c r="J97"/>
  <c i="12" r="BK126"/>
  <c r="J126"/>
  <c r="J100"/>
  <c i="11" r="J127"/>
  <c r="J101"/>
  <c i="10" r="BK126"/>
  <c r="J126"/>
  <c r="J100"/>
  <c i="9" r="BK123"/>
  <c r="J123"/>
  <c r="J98"/>
  <c i="7" r="BK126"/>
  <c r="J126"/>
  <c r="J100"/>
  <c i="5" r="BK126"/>
  <c r="J126"/>
  <c r="J100"/>
  <c i="4" r="BK123"/>
  <c r="J123"/>
  <c r="J98"/>
  <c i="3" r="BK118"/>
  <c r="J118"/>
  <c i="2" r="BK121"/>
  <c r="J121"/>
  <c i="1" r="AS94"/>
  <c i="3" r="F33"/>
  <c i="1" r="AZ96"/>
  <c i="6" r="F37"/>
  <c i="1" r="AZ101"/>
  <c r="BC99"/>
  <c r="AY99"/>
  <c i="10" r="F37"/>
  <c i="1" r="AZ107"/>
  <c i="12" r="J37"/>
  <c i="1" r="AV109"/>
  <c r="AT109"/>
  <c i="3" r="J30"/>
  <c i="1" r="AG96"/>
  <c i="4" r="F35"/>
  <c i="1" r="AZ98"/>
  <c i="7" r="F37"/>
  <c i="1" r="AZ102"/>
  <c i="8" r="J30"/>
  <c i="1" r="AG103"/>
  <c i="10" r="J37"/>
  <c i="1" r="AV107"/>
  <c r="AT107"/>
  <c r="BA106"/>
  <c r="AW106"/>
  <c r="AU106"/>
  <c r="AU104"/>
  <c i="3" r="J33"/>
  <c i="1" r="AV96"/>
  <c r="AT96"/>
  <c i="5" r="J37"/>
  <c i="1" r="AV100"/>
  <c r="AT100"/>
  <c i="7" r="J37"/>
  <c i="1" r="AV102"/>
  <c r="AT102"/>
  <c i="9" r="F35"/>
  <c i="1" r="AZ105"/>
  <c r="AU99"/>
  <c i="4" r="J35"/>
  <c i="1" r="AV98"/>
  <c r="AT98"/>
  <c i="8" r="J33"/>
  <c i="1" r="AV103"/>
  <c r="AT103"/>
  <c i="12" r="F37"/>
  <c i="1" r="AZ109"/>
  <c i="2" r="F33"/>
  <c i="1" r="AZ95"/>
  <c r="BD99"/>
  <c i="8" r="F33"/>
  <c i="1" r="AZ103"/>
  <c i="11" r="J34"/>
  <c i="1" r="AG108"/>
  <c r="BB106"/>
  <c r="AX106"/>
  <c i="13" r="F33"/>
  <c i="1" r="AZ110"/>
  <c i="2" r="J33"/>
  <c i="1" r="AV95"/>
  <c r="AT95"/>
  <c r="BA99"/>
  <c r="AW99"/>
  <c i="11" r="F37"/>
  <c i="1" r="AZ108"/>
  <c r="BD106"/>
  <c i="5" r="F37"/>
  <c i="1" r="AZ100"/>
  <c i="6" r="J37"/>
  <c i="1" r="AV101"/>
  <c r="AT101"/>
  <c r="BB99"/>
  <c r="AX99"/>
  <c i="9" r="J35"/>
  <c i="1" r="AV105"/>
  <c r="AT105"/>
  <c i="11" r="J37"/>
  <c i="1" r="AV108"/>
  <c r="AT108"/>
  <c r="BC104"/>
  <c r="AY104"/>
  <c i="13" r="J33"/>
  <c i="1" r="AV110"/>
  <c r="AT110"/>
  <c i="2" r="J30"/>
  <c i="1" r="AG95"/>
  <c i="6" l="1" r="BK126"/>
  <c r="J126"/>
  <c r="J100"/>
  <c i="13" r="BK118"/>
  <c r="J118"/>
  <c r="J96"/>
  <c i="1" r="AN108"/>
  <c i="11" r="J43"/>
  <c i="1" r="AN103"/>
  <c i="8" r="J39"/>
  <c i="1" r="AN96"/>
  <c i="3" r="J96"/>
  <c i="1" r="AN95"/>
  <c i="2" r="J96"/>
  <c i="3" r="J39"/>
  <c i="2" r="J39"/>
  <c i="1" r="AU97"/>
  <c r="AU94"/>
  <c r="BA97"/>
  <c r="AW97"/>
  <c r="BD104"/>
  <c r="BD97"/>
  <c i="7" r="J34"/>
  <c i="1" r="AG102"/>
  <c r="AN102"/>
  <c i="10" r="J34"/>
  <c i="1" r="AG107"/>
  <c r="BA104"/>
  <c r="AW104"/>
  <c i="5" r="J34"/>
  <c i="1" r="AG100"/>
  <c r="BB97"/>
  <c r="AX97"/>
  <c r="AZ106"/>
  <c r="AV106"/>
  <c r="AT106"/>
  <c i="4" r="J32"/>
  <c i="1" r="AG98"/>
  <c r="BC97"/>
  <c r="AY97"/>
  <c i="9" r="J32"/>
  <c i="1" r="AG105"/>
  <c r="BB104"/>
  <c r="AX104"/>
  <c r="AZ99"/>
  <c r="AV99"/>
  <c r="AT99"/>
  <c i="12" r="J34"/>
  <c i="1" r="AG109"/>
  <c r="AN109"/>
  <c i="12" l="1" r="J43"/>
  <c i="10" r="J43"/>
  <c i="1" r="AN107"/>
  <c i="9" r="J41"/>
  <c i="1" r="AN105"/>
  <c i="7" r="J43"/>
  <c i="5" r="J43"/>
  <c i="1" r="AN100"/>
  <c i="4" r="J41"/>
  <c i="1" r="AN98"/>
  <c i="6" r="J34"/>
  <c i="1" r="AG101"/>
  <c r="AG99"/>
  <c i="13" r="J30"/>
  <c i="1" r="AG110"/>
  <c r="AZ97"/>
  <c r="AV97"/>
  <c r="AT97"/>
  <c r="AZ104"/>
  <c r="AV104"/>
  <c r="AT104"/>
  <c r="BB94"/>
  <c r="W31"/>
  <c r="BD94"/>
  <c r="W33"/>
  <c r="AG106"/>
  <c r="BA94"/>
  <c r="W30"/>
  <c r="BC94"/>
  <c r="W32"/>
  <c i="6" l="1" r="J43"/>
  <c i="13" r="J39"/>
  <c i="1" r="AN106"/>
  <c r="AN99"/>
  <c r="AN101"/>
  <c r="AN110"/>
  <c r="AG104"/>
  <c r="AG97"/>
  <c r="AW94"/>
  <c r="AK30"/>
  <c r="AY94"/>
  <c r="AX94"/>
  <c r="AZ94"/>
  <c r="W29"/>
  <c l="1" r="AN104"/>
  <c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<sst xmlns="http://schemas.openxmlformats.org/spreadsheetml/2006/main">
  <si>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</si>
  <si>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</si>
  <si>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</si>
  <si>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</si>
  <si>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</si>
  <si>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{a69c5eba-c7f8-4958-8c25-b710646529a4}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</si>
  <si>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</si>
  <si>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</si>
  <si>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</si>
  <si>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</si>
  <si>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</si>
  <si>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</si>
  <si>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</si>
  <si>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</si>
  <si>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2022/95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</si>
  <si>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</si>
  <si>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</si>
  <si>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Výsadba zeleně na p. č. 1677, 1161 a průleh PR3, k. ú. Trboušany</t>
  </si>
  <si>
    <t>KSO:</t>
  </si>
  <si>
    <t>CC-CZ:</t>
  </si>
  <si>
    <t>Místo:</t>
  </si>
  <si>
    <t>Trboušany</t>
  </si>
  <si>
    <t>Datum:</t>
  </si>
  <si>
    <t>9. 7. 2023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</si>
  <si>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</si>
  <si>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</si>
  <si>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</si>
  <si>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</si>
  <si>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</si>
  <si>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</si>
  <si>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</si>
  <si>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</si>
  <si>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</si>
  <si>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</si>
  <si>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</si>
  <si>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</si>
  <si>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</si>
  <si>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</si>
  <si>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</si>
  <si>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</si>
  <si>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</si>
  <si>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</si>
  <si>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</si>
  <si>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</si>
  <si>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</si>
  <si>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</si>
  <si>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</si>
  <si>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</si>
  <si>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</si>
  <si>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</si>
  <si>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</si>
  <si>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</si>
  <si>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</si>
  <si>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</si>
  <si>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</si>
  <si>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</si>
  <si>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</si>
  <si>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</si>
  <si>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</si>
  <si>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</si>
  <si>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</si>
  <si>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</si>
  <si>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</si>
  <si>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</si>
  <si>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</si>
  <si>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</si>
  <si>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</si>
  <si>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</si>
  <si>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</si>
  <si>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</si>
  <si>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</si>
  <si>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</si>
  <si>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</si>
  <si>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</si>
  <si>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</si>
  <si>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</si>
  <si>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</si>
  <si>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</si>
  <si>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</si>
  <si>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</si>
  <si>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Protierozní opatření - průleh PR3</t>
  </si>
  <si>
    <t>STA</t>
  </si>
  <si>
    <t>1</t>
  </si>
  <si>
    <t>{aa31da36-523d-4fb0-bd15-7424f8d3dcb1}</t>
  </si>
  <si>
    <t>2</t>
  </si>
  <si>
    <t>SO 01 VRN</t>
  </si>
  <si>
    <t>Vedlejší rozpočtové náklady</t>
  </si>
  <si>
    <t>{b5085626-645f-4468-a7bf-3366f0f15a06}</t>
  </si>
  <si>
    <t>SO 02</t>
  </si>
  <si>
    <t>Výsadba zeleně</t>
  </si>
  <si>
    <t>{be46b690-f6be-403a-b9ce-f3ed7fe8268c}</t>
  </si>
  <si>
    <t>SO2.1</t>
  </si>
  <si>
    <t>realizace</t>
  </si>
  <si>
    <t>Soupis</t>
  </si>
  <si>
    <t>{7cc5a650-d060-4dba-9488-0babafba3706}</t>
  </si>
  <si>
    <t>SO2.2</t>
  </si>
  <si>
    <t>následná péče</t>
  </si>
  <si>
    <t>{c8358210-8e02-4870-9df7-8f8aef4b70e4}</t>
  </si>
  <si>
    <t>SO2.2.1</t>
  </si>
  <si>
    <t>následná péče 1. rok</t>
  </si>
  <si>
    <t>3</t>
  </si>
  <si>
    <t>{da8d5a14-e8fd-4816-b1f6-4761964d29d2}</t>
  </si>
  <si>
    <t>SO2.2.2</t>
  </si>
  <si>
    <t>následná péče 2. rok</t>
  </si>
  <si>
    <t>{f6a2d0fd-6549-41fe-a6d5-6a822e59485d}</t>
  </si>
  <si>
    <t>SO2.2.3</t>
  </si>
  <si>
    <t>následná péče 3. rok</t>
  </si>
  <si>
    <t>{856ce633-c3c1-4d7f-99ab-a617eec958ee}</t>
  </si>
  <si>
    <t>SO 02 VRN</t>
  </si>
  <si>
    <t>{c0341e56-18f2-4f02-918a-828dfbe5a89a}</t>
  </si>
  <si>
    <t>SO 03</t>
  </si>
  <si>
    <t>Lokální biocentrum LBC4 Hájky</t>
  </si>
  <si>
    <t>{16451a75-1fd1-43e1-9bd5-d9ebc3c77bf2}</t>
  </si>
  <si>
    <t>SO3.1</t>
  </si>
  <si>
    <t>{022b07ff-1597-4699-9a95-40e1cfcc568b}</t>
  </si>
  <si>
    <t>SO3.2</t>
  </si>
  <si>
    <t>následná peče</t>
  </si>
  <si>
    <t>{7f873765-620d-42f6-a93b-ff1b52dc2e68}</t>
  </si>
  <si>
    <t>SO3.2.1</t>
  </si>
  <si>
    <t>{3dd85d86-c506-4539-ae7e-3de252a5d883}</t>
  </si>
  <si>
    <t>SO3.2.2</t>
  </si>
  <si>
    <t>{9ff95cab-9458-4517-8e9a-aeb816590c04}</t>
  </si>
  <si>
    <t>SO3.2.3</t>
  </si>
  <si>
    <t>{11a6fc1a-a4c4-47c6-8911-ca7288ae48b6}</t>
  </si>
  <si>
    <t>SO 03 VRN</t>
  </si>
  <si>
    <t>{a27d2058-fb1a-45e2-bec6-be7721324ab6}</t>
  </si>
  <si>
    <t>KRYCÍ LIST SOUPISU PRACÍ</t>
  </si>
  <si>
    <t>Objekt:</t>
  </si>
  <si>
    <t>SO 01 - Protierozní opatření - průleh PR3</t>
  </si>
  <si>
    <t>Obec Trboušany</t>
  </si>
  <si>
    <t>Tomáš Posker</t>
  </si>
  <si>
    <t>VZD Invest s 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</si>
  <si>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</si>
  <si>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</si>
  <si>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</si>
  <si>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</si>
  <si>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</si>
  <si>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</si>
  <si>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</si>
  <si>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</si>
  <si>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</si>
  <si>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</si>
  <si>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</si>
  <si>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</si>
  <si>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</si>
  <si>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</si>
  <si>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</si>
  <si>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</si>
  <si>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</si>
  <si>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</si>
  <si>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</si>
  <si>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</si>
  <si>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</si>
  <si>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</si>
  <si>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</si>
  <si>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</si>
  <si>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</si>
  <si>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</si>
  <si>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</si>
  <si>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</si>
  <si>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119003217</t>
  </si>
  <si>
    <t>Mobilní plotová zábrana vyplněná dráty výšky do 1,5 m pro zabezpečení výkopu zřízení</t>
  </si>
  <si>
    <t>m</t>
  </si>
  <si>
    <t>CS ÚRS 2023 01</t>
  </si>
  <si>
    <t>4</t>
  </si>
  <si>
    <t>1662612529</t>
  </si>
  <si>
    <t>PP</t>
  </si>
  <si>
    <t>Pomocné konstrukce při zabezpečení výkopu svislé ocelové mobilní oplocení, výšky do 1,5 m panely vyplněné dráty zřízení</t>
  </si>
  <si>
    <t>VV</t>
  </si>
  <si>
    <t>53+12+18</t>
  </si>
  <si>
    <t>Mezisoučet</t>
  </si>
  <si>
    <t>Součet</t>
  </si>
  <si>
    <t>119003218</t>
  </si>
  <si>
    <t>Mobilní plotová zábrana vyplněná dráty výšky do 1,5 m pro zabezpečení výkopu odstranění</t>
  </si>
  <si>
    <t>878903313</t>
  </si>
  <si>
    <t>Pomocné konstrukce při zabezpečení výkopu svislé ocelové mobilní oplocení, výšky do 1,5 m panely vyplněné dráty odstranění</t>
  </si>
  <si>
    <t>121151125</t>
  </si>
  <si>
    <t>Sejmutí ornice plochy přes 500 m2 tl vrstvy přes 250 do 300 mm strojně</t>
  </si>
  <si>
    <t>m2</t>
  </si>
  <si>
    <t>-337865577</t>
  </si>
  <si>
    <t>Sejmutí ornice strojně při souvislé ploše přes 500 m2, tl. vrstvy přes 250 do 300 mm</t>
  </si>
  <si>
    <t>9000</t>
  </si>
  <si>
    <t>Plocha protierozního opatření</t>
  </si>
  <si>
    <t>132151102</t>
  </si>
  <si>
    <t>Hloubení rýh nezapažených š do 800 mm v hornině třídy těžitelnosti I skupiny 1 a 2 objem do 50 m3 strojně</t>
  </si>
  <si>
    <t>m3</t>
  </si>
  <si>
    <t>-382964899</t>
  </si>
  <si>
    <t>Hloubení nezapažených rýh šířky do 800 mm strojně s urovnáním dna do předepsaného profilu a spádu v hornině třídy těžitelnosti I skupiny 1 a 2 přes 20 do 50 m3</t>
  </si>
  <si>
    <t>30</t>
  </si>
  <si>
    <t>Rýhy pro kamenný práh</t>
  </si>
  <si>
    <t>5</t>
  </si>
  <si>
    <t>181351113</t>
  </si>
  <si>
    <t>Rozprostření ornice tl vrstvy do 200 mm pl přes 500 m2 v rovině nebo ve svahu do 1:5 strojně</t>
  </si>
  <si>
    <t>-1791634833</t>
  </si>
  <si>
    <t>Rozprostření a urovnání ornice v rovině nebo ve svahu sklonu do 1:5 strojně při souvislé ploše přes 500 m2, tl. vrstvy do 200 mm</t>
  </si>
  <si>
    <t>7000</t>
  </si>
  <si>
    <t>Plocha rovin v PEO</t>
  </si>
  <si>
    <t>6</t>
  </si>
  <si>
    <t>181411122</t>
  </si>
  <si>
    <t>Založení lučního trávníku výsevem pl do 1000 m2 ve svahu přes 1:5 do 1:2</t>
  </si>
  <si>
    <t>-179743195</t>
  </si>
  <si>
    <t>Založení trávníku na půdě předem připravené plochy do 1000 m2 výsevem včetně utažení lučního na svahu přes 1:5 do 1:2</t>
  </si>
  <si>
    <t>7</t>
  </si>
  <si>
    <t>181451121</t>
  </si>
  <si>
    <t>Založení lučního trávníku výsevem pl přes 1000 m2 v rovině a ve svahu do 1:5</t>
  </si>
  <si>
    <t>813131497</t>
  </si>
  <si>
    <t>Založení trávníku na půdě předem připravené plochy přes 1000 m2 výsevem včetně utažení lučního v rovině nebo na svahu do 1:5</t>
  </si>
  <si>
    <t>8</t>
  </si>
  <si>
    <t>182351133</t>
  </si>
  <si>
    <t>Rozprostření ornice pl přes 500 m2 ve svahu nad 1:5 tl vrstvy do 200 mm strojně</t>
  </si>
  <si>
    <t>-757114550</t>
  </si>
  <si>
    <t>Rozprostření a urovnání ornice ve svahu sklonu přes 1:5 strojně při souvislé ploše přes 500 m2, tl. vrstvy do 200 mm</t>
  </si>
  <si>
    <t>2000</t>
  </si>
  <si>
    <t>Plocha svahu PEO</t>
  </si>
  <si>
    <t>9</t>
  </si>
  <si>
    <t>122251106</t>
  </si>
  <si>
    <t>Odkopávky a prokopávky nezapažené v hornině třídy těžitelnosti I skupiny 3 objem do 5000 m3 strojně</t>
  </si>
  <si>
    <t>484422614</t>
  </si>
  <si>
    <t>Odkopávky a prokopávky nezapažené strojně v hornině třídy těžitelnosti I skupiny 3 přes 1 000 do 5 000 m3</t>
  </si>
  <si>
    <t>4000</t>
  </si>
  <si>
    <t>Objem odkopání zeminy</t>
  </si>
  <si>
    <t>10</t>
  </si>
  <si>
    <t>162551107</t>
  </si>
  <si>
    <t>Vodorovné přemístění přes 2 000 do 2500 m výkopku/sypaniny z horniny třídy těžitelnosti I skupiny 1 až 3</t>
  </si>
  <si>
    <t>176499597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</si>
  <si>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</si>
  <si>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2500</t>
  </si>
  <si>
    <t>11</t>
  </si>
  <si>
    <t>181151331</t>
  </si>
  <si>
    <t>Plošná úprava terénu přes 500 m2 zemina skupiny 1 až 4 nerovnosti přes 150 do 200 mm v rovinně a svahu do 1:5</t>
  </si>
  <si>
    <t>-521724336</t>
  </si>
  <si>
    <t>Plošná úprava terénu v zemině skupiny 1 až 4 s urovnáním povrchu bez doplnění ornice souvislé plochy přes 500 m2 při nerovnostech terénu přes 150 do 200 mm v rovině nebo na svahu do 1:5</t>
  </si>
  <si>
    <t>1500</t>
  </si>
  <si>
    <t>Urovnání zeminy na ploše uložení (m2)</t>
  </si>
  <si>
    <t>171103202</t>
  </si>
  <si>
    <t>Uložení sypanin z horniny třídy těžitelnosti I a II skupiny 1 až 4 do hrází nádrží se zhutněním 100 % PS C s příměsí jílu přes 20 do 50 %</t>
  </si>
  <si>
    <t>-190445491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</si>
  <si>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</si>
  <si>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Zbudování hrázky</t>
  </si>
  <si>
    <t>13</t>
  </si>
  <si>
    <t>181951111</t>
  </si>
  <si>
    <t>Úprava pláně v hornině třídy těžitelnosti I skupiny 1 až 3 bez zhutnění strojně</t>
  </si>
  <si>
    <t>1621228800</t>
  </si>
  <si>
    <t>Úprava pláně vyrovnáním výškových rozdílů strojně v hornině třídy těžitelnosti I, skupiny 1 až 3 bez zhutnění</t>
  </si>
  <si>
    <t>5000</t>
  </si>
  <si>
    <t>14</t>
  </si>
  <si>
    <t>182251101</t>
  </si>
  <si>
    <t>Svahování násypů strojně</t>
  </si>
  <si>
    <t>1741967642</t>
  </si>
  <si>
    <t>Svahování trvalých svahů do projektovaných profilů strojně s potřebným přemístěním výkopku při svahování násypů v jakékoliv hornině</t>
  </si>
  <si>
    <t>15</t>
  </si>
  <si>
    <t>183403114</t>
  </si>
  <si>
    <t>Obdělání půdy kultivátorováním v rovině a svahu do 1:5</t>
  </si>
  <si>
    <t>-193644437</t>
  </si>
  <si>
    <t>Obdělání půdy kultivátorováním v rovině nebo na svahu do 1:5</t>
  </si>
  <si>
    <t>16</t>
  </si>
  <si>
    <t>183403115</t>
  </si>
  <si>
    <t>Obdělání půdy kultivátorováním ve svahu přes 1:5 do 1:2</t>
  </si>
  <si>
    <t>-844925808</t>
  </si>
  <si>
    <t>Obdělání půdy kultivátorováním na svahu přes 1:5 do 1:2</t>
  </si>
  <si>
    <t>17</t>
  </si>
  <si>
    <t>183403152</t>
  </si>
  <si>
    <t>Obdělání půdy vláčením v rovině a svahu do 1:5</t>
  </si>
  <si>
    <t>-1349775065</t>
  </si>
  <si>
    <t>Obdělání půdy vláčením v rovině nebo na svahu do 1:5</t>
  </si>
  <si>
    <t>18</t>
  </si>
  <si>
    <t>183403252</t>
  </si>
  <si>
    <t>Obdělání půdy vláčením ve svahu přes 1:5 do 1:2</t>
  </si>
  <si>
    <t>-602244591</t>
  </si>
  <si>
    <t>Obdělání půdy vláčením na svahu přes 1:5 do 1:2</t>
  </si>
  <si>
    <t>19</t>
  </si>
  <si>
    <t>183403261</t>
  </si>
  <si>
    <t>Obdělání půdy válením ve svahu přes 1:5 do 1:2</t>
  </si>
  <si>
    <t>549451986</t>
  </si>
  <si>
    <t>Obdělání půdy válením na svahu přes 1:5 do 1:2</t>
  </si>
  <si>
    <t>Zakládání</t>
  </si>
  <si>
    <t>20</t>
  </si>
  <si>
    <t>M</t>
  </si>
  <si>
    <t>00572470</t>
  </si>
  <si>
    <t xml:space="preserve">osivo směs travní </t>
  </si>
  <si>
    <t>kg</t>
  </si>
  <si>
    <t>CS ÚRS 2020 01</t>
  </si>
  <si>
    <t>-1715386378</t>
  </si>
  <si>
    <t>9000*0,005 'Přepočtené koeficientem množství</t>
  </si>
  <si>
    <t>R1</t>
  </si>
  <si>
    <t>D+M Dočasný přejezd ze silničních panelů</t>
  </si>
  <si>
    <t>kpl</t>
  </si>
  <si>
    <t>-1747864616</t>
  </si>
  <si>
    <t xml:space="preserve">Dodávka, instalace a odstranění dočasného přejezdu u křížení s vedemním plynovodů. 
Dle popisu - D.1. Techická zpráva: "V průběhu stavby bude zřízen přejezd v místě křížení s plynovody dvěma řadami silničních panelů (30ks - 3000/2000/150), šířka přejezdu 6 m. Panely budou uloženy na podsypu štěrkodrti fr. 8/16 mm, tl. min 0,2 m a geotextilii 400g/m2. Přejezd bude mít přesah minimálně 3 m od půdorysu plynovodu a bude zřízeno oplocení tak, aby nedocházelo k jeho objíždění mimo zpevněné plochy."
Položka zahrnuje zajištění materiálu odvoz na stavbu, ze stavby i přesuny hmot vrámci stavby. </t>
  </si>
  <si>
    <t>Vodorovné konstrukce</t>
  </si>
  <si>
    <t>22</t>
  </si>
  <si>
    <t>452218010</t>
  </si>
  <si>
    <t>Zajišťovací práh z upraveného lomového kamene na sucho</t>
  </si>
  <si>
    <t>-1580170753</t>
  </si>
  <si>
    <t>Zajišťovací práh z upraveného lomového kamene na dně a ve svahu melioračních kanálů, s patkami nebo bez patek s dlažbovitou úpravou viditelných ploch na sucho</t>
  </si>
  <si>
    <t>11 * 1,5 * 0,5</t>
  </si>
  <si>
    <t>Stabilizační práh při okrajích průlehu (délka x hloubka x tloušťka)</t>
  </si>
  <si>
    <t>998</t>
  </si>
  <si>
    <t>Přesun hmot</t>
  </si>
  <si>
    <t>23</t>
  </si>
  <si>
    <t>998332011</t>
  </si>
  <si>
    <t>Přesun hmot pro úpravy vodních toků a kanály</t>
  </si>
  <si>
    <t>t</t>
  </si>
  <si>
    <t>1425136387</t>
  </si>
  <si>
    <t>Přesun hmot pro úpravy vodních toků a kanály, hráze rybníků apod. dopravní vzdálenost do 500 m</t>
  </si>
  <si>
    <t>SO 01 VRN - Vedlejší rozpočtové náklady</t>
  </si>
  <si>
    <t xml:space="preserve">    VRN - Vedlejší rozpočtové náklady</t>
  </si>
  <si>
    <t>VRN</t>
  </si>
  <si>
    <t>VRN-R1</t>
  </si>
  <si>
    <t>Zpracování předání dok. skuteč. provedení stavby (3pare+1v elkt. formě) objednavateli a zaměření skutečného provedení stavby-geodetiské části dokumentace(3pare+1v elekt. formě) v rozsahu odpovídajícím příslušným právním předpisům, fotodokumentace</t>
  </si>
  <si>
    <t>Kpl</t>
  </si>
  <si>
    <t>-957835685</t>
  </si>
  <si>
    <t>VRN-R10</t>
  </si>
  <si>
    <t>Součinnost geologa</t>
  </si>
  <si>
    <t>-1794438202</t>
  </si>
  <si>
    <t>Součinnost geologa
Při realizaci stavby bude přítomen geolog.
Úkolem geologa je především posouzení vhodnosti zeminy použité pro dosypání břehů.</t>
  </si>
  <si>
    <t>VRN-R3</t>
  </si>
  <si>
    <t>Geometrický plán</t>
  </si>
  <si>
    <t>-994404295</t>
  </si>
  <si>
    <t>Po dokončení stavby bude zpracován geometrický plán.</t>
  </si>
  <si>
    <t>VRN-R4</t>
  </si>
  <si>
    <t>Zajištění a zabezpečení staveniště, zřízení a likvidace zařízení staveniště, včetně případných přípojek, přístupů deponii apod.</t>
  </si>
  <si>
    <t>-1662185260</t>
  </si>
  <si>
    <t>VRN-R5</t>
  </si>
  <si>
    <t>Vytyčení stavby + inženýrských sítí (případně pozemků nebo provedení jiných geodetických praci) odborně způsobilou osobou v oboru zeměměřictví</t>
  </si>
  <si>
    <t>1990222036</t>
  </si>
  <si>
    <t>VRN-R6</t>
  </si>
  <si>
    <t>Zajištění umístění štítku o povolení stavby a stejnopisu oznámení o zahájení prací oblastnímu inspektorátu práce na viditelném místě u vstupu na staveniště</t>
  </si>
  <si>
    <t>416297244</t>
  </si>
  <si>
    <t>VRN-R7</t>
  </si>
  <si>
    <t>Protokolární předání stavbou dotčených pozemků a komunikací, uvedení do původního stavu, včetně pasportizace komunikací</t>
  </si>
  <si>
    <t>341961418</t>
  </si>
  <si>
    <t>Protokolární předání stavbou dotčených pozemků a komunikací, uvedení do původního stavu .
Plochy určené k příjezdu budou uvedeny do původního stavu.
V rámci položky je započítáno čištění příjezdových tras v průběhu stavby + oprava do původního stavu po dokončení stavby!!!
Pozemky využívané k příjezdu budou uvedeny do původního stavu!!!
 Po realizaci dojde k urovnání a osetí travní směsí pozemků.
Před zahájením stavby bude proveden pasport komunikací - fotodokumentace + video.</t>
  </si>
  <si>
    <t>VRN-R8</t>
  </si>
  <si>
    <t>Dopravní značení</t>
  </si>
  <si>
    <t>-659773047</t>
  </si>
  <si>
    <t>Dopravní značení
Položka obsahuje osazení veškerého dopravního značení - např. značka upozorňující na výjezd vozidel ze stavby...</t>
  </si>
  <si>
    <t>SO 02 - Výsadba zeleně</t>
  </si>
  <si>
    <t>Soupis:</t>
  </si>
  <si>
    <t>SO2.1 - realizace</t>
  </si>
  <si>
    <t>-1211787863</t>
  </si>
  <si>
    <t>183101113</t>
  </si>
  <si>
    <t>Hloubení jamek bez výměny půdy zeminy skupiny 1 až 4 obj přes 0,02 do 0,05 m3 v rovině a svahu do 1:5</t>
  </si>
  <si>
    <t>kus</t>
  </si>
  <si>
    <t>-535762333</t>
  </si>
  <si>
    <t>Hloubení jamek pro vysazování rostlin v zemině skupiny 1 až 4 bez výměny půdy v rovině nebo na svahu do 1:5, objemu přes 0,02 do 0,05 m3</t>
  </si>
  <si>
    <t>183101115</t>
  </si>
  <si>
    <t>Hloubení jamek bez výměny půdy zeminy skupiny 1 až 4 obj přes 0,125 do 0,4 m3 v rovině a svahu do 1:5</t>
  </si>
  <si>
    <t>-825495455</t>
  </si>
  <si>
    <t>Hloubení jamek pro vysazování rostlin v zemině skupiny 1 až 4 bez výměny půdy v rovině nebo na svahu do 1:5, objemu přes 0,125 do 0,40 m3</t>
  </si>
  <si>
    <t>183102133</t>
  </si>
  <si>
    <t>Hloubení jamek bez výměny půdy zeminy skupiny 1 až 4 obj přes 0,02 do 0,05 m3 ve svahu přes 1:5 do 1:2</t>
  </si>
  <si>
    <t>1674853117</t>
  </si>
  <si>
    <t>Hloubení jamek pro vysazování rostlin v zemině skupiny 1 až 4 bez výměny půdy na svahu přes 1:5 do 1:2, objemu přes 0,02 do 0,05 m3</t>
  </si>
  <si>
    <t>183102135</t>
  </si>
  <si>
    <t>Hloubení jamek bez výměny půdy zeminy skupiny 1 až 4 obj přes 0,125 do 0,4 m3 ve svahu přes 1:5 do 1:2</t>
  </si>
  <si>
    <t>452041140</t>
  </si>
  <si>
    <t>Hloubení jamek pro vysazování rostlin v zemině skupiny 1 až 4 bez výměny půdy na svahu přes 1:5 do 1:2, objemu přes 0,125 do 0,40 m3</t>
  </si>
  <si>
    <t>183403112</t>
  </si>
  <si>
    <t>Obdělání půdy oráním na hl přes 0,1 do 0,2 m v rovině a svahu do 1:5</t>
  </si>
  <si>
    <t>-411903368</t>
  </si>
  <si>
    <t>Obdělání půdy oráním hl. přes 100 do 200 mm v rovině nebo na svahu do 1:5</t>
  </si>
  <si>
    <t>-875088573</t>
  </si>
  <si>
    <t>1399897475</t>
  </si>
  <si>
    <t>184102111</t>
  </si>
  <si>
    <t>Výsadba dřeviny s balem D přes 0,1 do 0,2 m do jamky se zalitím v rovině a svahu do 1:5</t>
  </si>
  <si>
    <t>-314470635</t>
  </si>
  <si>
    <t>Výsadba dřeviny s balem do předem vyhloubené jamky se zalitím v rovině nebo na svahu do 1:5, při průměru balu přes 100 do 200 mm</t>
  </si>
  <si>
    <t>184102113</t>
  </si>
  <si>
    <t>Výsadba dřeviny s balem D přes 0,3 do 0,4 m do jamky se zalitím v rovině a svahu do 1:5</t>
  </si>
  <si>
    <t>-674811385</t>
  </si>
  <si>
    <t>Výsadba dřeviny s balem do předem vyhloubené jamky se zalitím v rovině nebo na svahu do 1:5, při průměru balu přes 300 do 400 mm</t>
  </si>
  <si>
    <t>184102121</t>
  </si>
  <si>
    <t>Výsadba dřeviny s balem D přes 0,1 do 0,2 m do jamky se zalitím ve svahu přes 1:5 do 1:2</t>
  </si>
  <si>
    <t>-910900010</t>
  </si>
  <si>
    <t>Výsadba dřeviny s balem do předem vyhloubené jamky se zalitím na svahu přes 1:5 do 1:2, při průměru balu přes 100 do 200 mm</t>
  </si>
  <si>
    <t>184102123</t>
  </si>
  <si>
    <t>Výsadba dřeviny s balem D přes 0,3 do 0,4 m do jamky se zalitím ve svahu přes 1:5 do 1:2</t>
  </si>
  <si>
    <t>182367684</t>
  </si>
  <si>
    <t>Výsadba dřeviny s balem do předem vyhloubené jamky se zalitím na svahu přes 1:5 do 1:2, při průměru balu přes 300 do 400 mm</t>
  </si>
  <si>
    <t>184215132</t>
  </si>
  <si>
    <t>Ukotvení kmene dřevin v rovině nebo na svahu do 1:5 třemi kůly D do 0,1 m dl přes 1 do 2 m</t>
  </si>
  <si>
    <t>-1397903963</t>
  </si>
  <si>
    <t>Ukotvení dřeviny kůly v rovině nebo na svahu do 1:5 třemi kůly, délky přes 1 do 2 m</t>
  </si>
  <si>
    <t>Pol6</t>
  </si>
  <si>
    <t>instalace příček na zpevnění kotvení včetně materiálu</t>
  </si>
  <si>
    <t>ks</t>
  </si>
  <si>
    <t>-1722510943</t>
  </si>
  <si>
    <t>u</t>
  </si>
  <si>
    <t>Pol7</t>
  </si>
  <si>
    <t>instalace úvazků včetně materiálu</t>
  </si>
  <si>
    <t>-896156249</t>
  </si>
  <si>
    <t>60591255</t>
  </si>
  <si>
    <t>kůl vyvazovací dřevěný impregnovaný D 8cm dl 2,5m</t>
  </si>
  <si>
    <t>2080006179</t>
  </si>
  <si>
    <t>31324801</t>
  </si>
  <si>
    <t>pletivo drátěné s šestihrannými oky Pz 16/0,7mm v 1m</t>
  </si>
  <si>
    <t>-2091468725</t>
  </si>
  <si>
    <t>52*3 'Přepočtené koeficientem množství</t>
  </si>
  <si>
    <t>184813121</t>
  </si>
  <si>
    <t>Ochrana dřevin před okusem ručně pletivem v rovině a svahu do 1:5</t>
  </si>
  <si>
    <t>-1431396</t>
  </si>
  <si>
    <t>Ochrana dřevin před okusem zvěří ručně v rovině nebo ve svahu do 1:5, pletivem, výšky do 2 m</t>
  </si>
  <si>
    <t>184911431</t>
  </si>
  <si>
    <t>Mulčování rostlin kůrou tl přes 0,1 do 0,15 m v rovině a svahu do 1:5</t>
  </si>
  <si>
    <t>-388093888</t>
  </si>
  <si>
    <t>Mulčování vysazených rostlin mulčovací kůrou, tl. přes 100 do 150 mm v rovině nebo na svahu do 1:5</t>
  </si>
  <si>
    <t>10391100</t>
  </si>
  <si>
    <t>kůra mulčovací VL</t>
  </si>
  <si>
    <t>1708928915</t>
  </si>
  <si>
    <t>292*0,15 'Přepočtené koeficientem množství</t>
  </si>
  <si>
    <t>185851121</t>
  </si>
  <si>
    <t>Dovoz vody pro zálivku rostlin za vzdálenost do 1000 m</t>
  </si>
  <si>
    <t>-96069871</t>
  </si>
  <si>
    <t>Dovoz vody pro zálivku rostlin na vzdálenost do 1000 m</t>
  </si>
  <si>
    <t>185851129</t>
  </si>
  <si>
    <t>Příplatek k dovozu vody pro zálivku rostlin do 1000 m ZKD 1000 m</t>
  </si>
  <si>
    <t>-366496265</t>
  </si>
  <si>
    <t>Dovoz vody pro zálivku rostlin Příplatek k ceně za každých dalších i započatých 1000 m</t>
  </si>
  <si>
    <t>Přidání půdního kondicionéru k jedné sazenici</t>
  </si>
  <si>
    <t>-638902002</t>
  </si>
  <si>
    <t>24</t>
  </si>
  <si>
    <t>Pol39</t>
  </si>
  <si>
    <t>dub letní (Quercus robur),odrostek 200-250 cm, rozvětvený, řezem tvarovaná koruna</t>
  </si>
  <si>
    <t>-457986892</t>
  </si>
  <si>
    <t>25</t>
  </si>
  <si>
    <t>Pol41.1</t>
  </si>
  <si>
    <t>habr obecný (Carpinus betulus), odrostek 200-250 cm, rozvětvený, řezem tvarovaná koruna</t>
  </si>
  <si>
    <t>1233719785</t>
  </si>
  <si>
    <t>26</t>
  </si>
  <si>
    <t>Pol40</t>
  </si>
  <si>
    <t>javor babyka (Acer campestre), odrostek 200-250 cm, rozvětvený, řezem tvarovaná koruna</t>
  </si>
  <si>
    <t>1782449058</t>
  </si>
  <si>
    <t>27</t>
  </si>
  <si>
    <t>Pol41</t>
  </si>
  <si>
    <t>jeřáb břek (Sorbus torminalis), odrostek 200-250 cm, rozvětvený, řezem tvarovaná koruna</t>
  </si>
  <si>
    <t>-1057191306</t>
  </si>
  <si>
    <t>28</t>
  </si>
  <si>
    <t>Pol40.2</t>
  </si>
  <si>
    <t>jeřáb oskeruše (Sorbus domestica), odrostek 200-250 cm, rozvětvený, řezem tvarovaná koruna</t>
  </si>
  <si>
    <t>-1166105522</t>
  </si>
  <si>
    <t>29</t>
  </si>
  <si>
    <t>R3</t>
  </si>
  <si>
    <t>lípa srdčitá (Tilia cordata), odrostek 200-250 cm, rozvětvený, řezem tvarovaná koruna</t>
  </si>
  <si>
    <t>-1543109371</t>
  </si>
  <si>
    <t>Pol40.4</t>
  </si>
  <si>
    <t xml:space="preserve">mahalebka (Prunus mahaleb), rozvětvený vysokokmen, výška kmene více než 170 cm </t>
  </si>
  <si>
    <t>-1337388183</t>
  </si>
  <si>
    <t>31</t>
  </si>
  <si>
    <t>Pol40.1</t>
  </si>
  <si>
    <t>ořešák královský (Juglans regia), odrostek 200-250 cm, rozvětvený, řezem tvarovaná koruna</t>
  </si>
  <si>
    <t>-1194289871</t>
  </si>
  <si>
    <t>32</t>
  </si>
  <si>
    <t>R3.1</t>
  </si>
  <si>
    <t xml:space="preserve">třešeň ptačí (Prunus avium), rozvětvený vysokokmen, výška kmene více než 170 cm </t>
  </si>
  <si>
    <t>-1426087518</t>
  </si>
  <si>
    <t>33</t>
  </si>
  <si>
    <t>Pol24.1</t>
  </si>
  <si>
    <t>dřín obecný (Cornus mas), školkovaný s balem vys. 0,6-1 m</t>
  </si>
  <si>
    <t>802838699</t>
  </si>
  <si>
    <t>34</t>
  </si>
  <si>
    <t>Pol25</t>
  </si>
  <si>
    <t>ptačí zob obecný (Ligustrum vulgare), školkovaný s balem vys. 0,6-1 m</t>
  </si>
  <si>
    <t>403907548</t>
  </si>
  <si>
    <t>35</t>
  </si>
  <si>
    <t>Pol27</t>
  </si>
  <si>
    <t>svída krvavá (Cornus sanguinea), školkovaný s balem vys. 0,6-1 m</t>
  </si>
  <si>
    <t>1689135099</t>
  </si>
  <si>
    <t>36</t>
  </si>
  <si>
    <t>Pol34</t>
  </si>
  <si>
    <t>kalina tušalaj (Viburnum lantana), školkovaný s balem vys. 0,6-1 m</t>
  </si>
  <si>
    <t>1180392171</t>
  </si>
  <si>
    <t>37</t>
  </si>
  <si>
    <t>Pol31</t>
  </si>
  <si>
    <t>půdní kondicionér</t>
  </si>
  <si>
    <t>1951411037</t>
  </si>
  <si>
    <t>38</t>
  </si>
  <si>
    <t>osivo směs travní</t>
  </si>
  <si>
    <t>-246823015</t>
  </si>
  <si>
    <t>9560</t>
  </si>
  <si>
    <t>9560*0,005 'Přepočtené koeficientem množství</t>
  </si>
  <si>
    <t>39</t>
  </si>
  <si>
    <t>Osivo</t>
  </si>
  <si>
    <t>Osivo - směs květnatá louka</t>
  </si>
  <si>
    <t>1324697407</t>
  </si>
  <si>
    <t>2200*0,005 'Přepočtené koeficientem množství</t>
  </si>
  <si>
    <t>SO2.2 - následná péče</t>
  </si>
  <si>
    <t>Úroveň 3:</t>
  </si>
  <si>
    <t>SO2.2.1 - následná péče 1. rok</t>
  </si>
  <si>
    <t>111151231</t>
  </si>
  <si>
    <t>Pokosení trávníku lučního pl do 10000 m2 s odvozem do 20 km v rovině a svahu do 1:5</t>
  </si>
  <si>
    <t>945244446</t>
  </si>
  <si>
    <t>Pokosení trávníku při souvislé ploše přes 1000 do 10000 m2 lučního v rovině nebo svahu do 1:5</t>
  </si>
  <si>
    <t>111151332</t>
  </si>
  <si>
    <t>Pokosení trávníku lučního pl přes 10000 m2 s odvozem do 20 km ve svahu přes 1:5 do 1:2</t>
  </si>
  <si>
    <t>1275505675</t>
  </si>
  <si>
    <t>Pokosení trávníku při souvislé ploše přes 10000 m2 lučního na svahu přes 1:5 do 1:2</t>
  </si>
  <si>
    <t>Pol31.1</t>
  </si>
  <si>
    <t>zálivka vysázených stromů i keřů - 6x ročně</t>
  </si>
  <si>
    <t>-772005773</t>
  </si>
  <si>
    <t>P</t>
  </si>
  <si>
    <t>Poznámka k položce:_x000d_
Položka obsahuje:_x000d_
Dopravu vody na lokalitu_x000d_
Dopravu na staveništi_x000d_
Cenu za nákup vody_x000d_
Samotné zalití</t>
  </si>
  <si>
    <t>R003</t>
  </si>
  <si>
    <t>Doplnění mulče</t>
  </si>
  <si>
    <t>1673243120</t>
  </si>
  <si>
    <t>doplnění mulče</t>
  </si>
  <si>
    <t>10391100-R</t>
  </si>
  <si>
    <t>-81114896</t>
  </si>
  <si>
    <t>29,2*0,1 'Přepočtené koeficientem množství</t>
  </si>
  <si>
    <t>R004.1</t>
  </si>
  <si>
    <t>opravy individuální ochrany proti zvěři</t>
  </si>
  <si>
    <t>bm</t>
  </si>
  <si>
    <t>137042328</t>
  </si>
  <si>
    <t>opravy oplocenky</t>
  </si>
  <si>
    <t>R005</t>
  </si>
  <si>
    <t>Oprava úvazků, kůlů, příček</t>
  </si>
  <si>
    <t>-86173089</t>
  </si>
  <si>
    <t>Oprava úvazků, kolíků, příček, berliček</t>
  </si>
  <si>
    <t>Poznámka k položce:_x000d_
V rámci položky budou provedeny opravy spočívající v opravě úvazků, kolíků a příček.</t>
  </si>
  <si>
    <t>SO2.2.2 - následná péče 2. rok</t>
  </si>
  <si>
    <t>1987508798</t>
  </si>
  <si>
    <t>-319234176</t>
  </si>
  <si>
    <t>-1441347160</t>
  </si>
  <si>
    <t>571888671</t>
  </si>
  <si>
    <t>116852287</t>
  </si>
  <si>
    <t>-1910689591</t>
  </si>
  <si>
    <t>978062745</t>
  </si>
  <si>
    <t>SO2.2.3 - následná péče 3. rok</t>
  </si>
  <si>
    <t>-544419092</t>
  </si>
  <si>
    <t>-159060288</t>
  </si>
  <si>
    <t>-186491937</t>
  </si>
  <si>
    <t>1177991457</t>
  </si>
  <si>
    <t>-795437564</t>
  </si>
  <si>
    <t>-2060253909</t>
  </si>
  <si>
    <t>-1696678014</t>
  </si>
  <si>
    <t>SO 02 VRN - Vedlejší rozpočtové náklady</t>
  </si>
  <si>
    <t>2007616643</t>
  </si>
  <si>
    <t>688040172</t>
  </si>
  <si>
    <t>2026486667</t>
  </si>
  <si>
    <t>-402223210</t>
  </si>
  <si>
    <t>645360370</t>
  </si>
  <si>
    <t>1499346665</t>
  </si>
  <si>
    <t>SO 03 - Lokální biocentrum LBC4 Hájky</t>
  </si>
  <si>
    <t>SO3.1 - realizace</t>
  </si>
  <si>
    <t>111151331</t>
  </si>
  <si>
    <t>Pokosení trávníku lučního pl přes 10000 m2 s odvozem do 20 km v rovině a svahu do 1:5</t>
  </si>
  <si>
    <t>-642270063</t>
  </si>
  <si>
    <t>Pokosení trávníku při souvislé ploše přes 10000 m2 lučního v rovině nebo svahu do 1:5</t>
  </si>
  <si>
    <t>-1650628850</t>
  </si>
  <si>
    <t>1979690514</t>
  </si>
  <si>
    <t>183101114</t>
  </si>
  <si>
    <t>Hloubení jamek bez výměny půdy zeminy skupiny 1 až 4 obj přes 0,05 do 0,125 m3 v rovině a svahu do 1:5</t>
  </si>
  <si>
    <t>1644993534</t>
  </si>
  <si>
    <t>Hloubení jamek pro vysazování rostlin v zemině skupiny 1 až 4 bez výměny půdy v rovině nebo na svahu do 1:5, objemu přes 0,05 do 0,125 m3</t>
  </si>
  <si>
    <t>257955099</t>
  </si>
  <si>
    <t>-1265975381</t>
  </si>
  <si>
    <t>934561289</t>
  </si>
  <si>
    <t>-1338528084</t>
  </si>
  <si>
    <t>1669277111</t>
  </si>
  <si>
    <t>184102112</t>
  </si>
  <si>
    <t>Výsadba dřeviny s balem D přes 0,2 do 0,3 m do jamky se zalitím v rovině a svahu do 1:5</t>
  </si>
  <si>
    <t>1077817575</t>
  </si>
  <si>
    <t>Výsadba dřeviny s balem do předem vyhloubené jamky se zalitím v rovině nebo na svahu do 1:5, při průměru balu přes 200 do 300 mm</t>
  </si>
  <si>
    <t>1038091919</t>
  </si>
  <si>
    <t>-1590236923</t>
  </si>
  <si>
    <t>184815173</t>
  </si>
  <si>
    <t>Ožínání sazenic celoplošné sklon do 1:5 při střední viditelnosti a výšky přes 60 cm</t>
  </si>
  <si>
    <t>ar</t>
  </si>
  <si>
    <t>-908021473</t>
  </si>
  <si>
    <t>Ochrana sazenic ručním ožínáním celoplošné sklon do 1:5 při viditelnosti střední, výšky přes 60 cm</t>
  </si>
  <si>
    <t>879218990</t>
  </si>
  <si>
    <t>1296527088</t>
  </si>
  <si>
    <t>185803211</t>
  </si>
  <si>
    <t>Uválcování trávníku v rovině a svahu do 1:5</t>
  </si>
  <si>
    <t>763545954</t>
  </si>
  <si>
    <t>Uválcování trávníku v rovině nebo na svahu do 1:5</t>
  </si>
  <si>
    <t>-996418847</t>
  </si>
  <si>
    <t>1220204978</t>
  </si>
  <si>
    <t>-437596828</t>
  </si>
  <si>
    <t>-628800570</t>
  </si>
  <si>
    <t>325019857</t>
  </si>
  <si>
    <t>434297874</t>
  </si>
  <si>
    <t>Pol32</t>
  </si>
  <si>
    <t>standartní drátěná oplocenka výšky 160 cm - práce včetně materiálu</t>
  </si>
  <si>
    <t>-768011323</t>
  </si>
  <si>
    <t>dub letní (Quercus robur), odrostek 200-250 cm, rozvětvený, řezem tvarovaná koruna</t>
  </si>
  <si>
    <t>-1783056321</t>
  </si>
  <si>
    <t>-1885787149</t>
  </si>
  <si>
    <t>481015882</t>
  </si>
  <si>
    <t>Pol11</t>
  </si>
  <si>
    <t>dub (Quercus petraea a robur), odrostek 130 - 150 cm</t>
  </si>
  <si>
    <t>2102398569</t>
  </si>
  <si>
    <t>Pol13</t>
  </si>
  <si>
    <t>habr obecný (Carpinus betulus), odrostek 130 -150 cm</t>
  </si>
  <si>
    <t>116570145</t>
  </si>
  <si>
    <t>Pol12</t>
  </si>
  <si>
    <t>lípa srdčitá (Tilia cordata), odrostek 130 - 150 cm</t>
  </si>
  <si>
    <t>-1774705589</t>
  </si>
  <si>
    <t>Pol16</t>
  </si>
  <si>
    <t xml:space="preserve">javor babyka (Acer campestre),  odrostek 130 - 150 cm</t>
  </si>
  <si>
    <t>1187389679</t>
  </si>
  <si>
    <t>Pol14</t>
  </si>
  <si>
    <t xml:space="preserve">hrušeň polnička (Pyrus pyraster), rozvětvený vysokokmen, výška kmene více než 170 cm </t>
  </si>
  <si>
    <t>1701567218</t>
  </si>
  <si>
    <t>hrušeň polnička (Pyrus pyraster), školkovaný obalovaný vys. 1,3-1,5 m</t>
  </si>
  <si>
    <t>Pol14.1</t>
  </si>
  <si>
    <t>jilm habrolistý (Ulmus minor), odrostek 130 - 150 cm</t>
  </si>
  <si>
    <t>39655828</t>
  </si>
  <si>
    <t>jilm habrolistý (Ulmus minor), školkovaný obalovaný vys. 1,3-1,5 m</t>
  </si>
  <si>
    <t>Pol15.1</t>
  </si>
  <si>
    <t xml:space="preserve">jeřáb břek(Sorbus torminalis),  odrostek 130 - 150 cm </t>
  </si>
  <si>
    <t>-696240799</t>
  </si>
  <si>
    <t>jeřáb břek(Sorbus torminalis), školkovaný obalovaný vys. 1,3-1,5 m</t>
  </si>
  <si>
    <t>Pol14.2</t>
  </si>
  <si>
    <t xml:space="preserve">třešeň ptačí (Prunus avium),rozvětvený vysokokmen, výška kmene více než 170 cm </t>
  </si>
  <si>
    <t>1347719360</t>
  </si>
  <si>
    <t>třešeň ptačí (Prunus avium), školkovaný obalovaný vys. 1,3-1,5 m</t>
  </si>
  <si>
    <t>Pol21</t>
  </si>
  <si>
    <t>hloh jednosemenný (Crataegus monogyna), školkovaný s balem vys. 0,6-1 m</t>
  </si>
  <si>
    <t>-888899482</t>
  </si>
  <si>
    <t>Pol30</t>
  </si>
  <si>
    <t>1406772514</t>
  </si>
  <si>
    <t xml:space="preserve">kalina tušalaj (Viburnum lantana), školkovaný s balem vys. 0,6-1 m </t>
  </si>
  <si>
    <t>Pol24</t>
  </si>
  <si>
    <t>líska obecná (Corylus avellana), školkovaný s balem vys. 0,6-1 m</t>
  </si>
  <si>
    <t>837596693</t>
  </si>
  <si>
    <t>Pol25.2</t>
  </si>
  <si>
    <t>-503586728</t>
  </si>
  <si>
    <t>Pol24.2</t>
  </si>
  <si>
    <t>řešetlák počistivý (Rhamnus cathartica), školkovaný s balem vys. 0,6-1 m</t>
  </si>
  <si>
    <t>1732145107</t>
  </si>
  <si>
    <t>40</t>
  </si>
  <si>
    <t>Pol27.2</t>
  </si>
  <si>
    <t>1260642415</t>
  </si>
  <si>
    <t>41</t>
  </si>
  <si>
    <t>Pol28</t>
  </si>
  <si>
    <t>zimolez obecný (Lonicera xylosteum), školkovaný s balem vys. 0,6-1 m</t>
  </si>
  <si>
    <t>-1919260640</t>
  </si>
  <si>
    <t>42</t>
  </si>
  <si>
    <t>968101250</t>
  </si>
  <si>
    <t>43</t>
  </si>
  <si>
    <t>411428843</t>
  </si>
  <si>
    <t>0,09*(1709+8+908)</t>
  </si>
  <si>
    <t>množství půdního kondicionéru * počet sazenic</t>
  </si>
  <si>
    <t>44</t>
  </si>
  <si>
    <t>-1031713024</t>
  </si>
  <si>
    <t>14111*0,005 'Přepočtené koeficientem množství</t>
  </si>
  <si>
    <t>45</t>
  </si>
  <si>
    <t>-2120070262</t>
  </si>
  <si>
    <t>810*0,005 'Přepočtené koeficientem množství</t>
  </si>
  <si>
    <t>SO3.2 - následná peče</t>
  </si>
  <si>
    <t>SO3.2.1 - následná péče 1. rok</t>
  </si>
  <si>
    <t>5265060</t>
  </si>
  <si>
    <t>1439674612</t>
  </si>
  <si>
    <t>2037498365</t>
  </si>
  <si>
    <t>-1384759473</t>
  </si>
  <si>
    <t>-1284884472</t>
  </si>
  <si>
    <t>92*0,1 'Přepočtené koeficientem množství</t>
  </si>
  <si>
    <t>R004</t>
  </si>
  <si>
    <t>656039230</t>
  </si>
  <si>
    <t>2057615328</t>
  </si>
  <si>
    <t>SO3.2.2 - následná péče 2. rok</t>
  </si>
  <si>
    <t>SO3.2.3 - následná péče 3. rok</t>
  </si>
  <si>
    <t>75028211</t>
  </si>
  <si>
    <t>1739406359</t>
  </si>
  <si>
    <t>234742839</t>
  </si>
  <si>
    <t>-791326688</t>
  </si>
  <si>
    <t>-1504388265</t>
  </si>
  <si>
    <t>522297283</t>
  </si>
  <si>
    <t>2013947110</t>
  </si>
  <si>
    <t>SO 03 VRN - Vedlejší rozpočtové náklady</t>
  </si>
  <si>
    <t>-949673732</t>
  </si>
  <si>
    <t>1831296384</t>
  </si>
  <si>
    <t>-327972085</t>
  </si>
  <si>
    <t>-1807770698</t>
  </si>
  <si>
    <t>1237626319</t>
  </si>
  <si>
    <t>-830989299</t>
  </si>
  <si>
    <t>SEZNAM FIGUR</t>
  </si>
  <si>
    <t>Výměra</t>
  </si>
  <si>
    <t>s4</t>
  </si>
  <si>
    <t>Plocha valu 4 (m2)</t>
  </si>
  <si>
    <t>3900</t>
  </si>
  <si>
    <t>v4</t>
  </si>
  <si>
    <t>Objem valu 4 (m3)</t>
  </si>
  <si>
    <t>2200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</si>
</sst>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2022/95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Výsadba zeleně na p. č. 1677, 1161 a průleh PR3, k. ú. Trboušany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Trboušany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ROUND(AG95+AG96+AG97+AG103+AG104+AG110,2)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ROUND(AS95+AS96+AS97+AS103+AS104+AS110,2)</f>
        <v>0</v>
      </c>
      <c r="AT94" s="115">
        <f>ROUND(SUM(AV94:AW94),2)</f>
        <v>0</v>
      </c>
      <c r="AU94" s="116">
        <f>ROUND(AU95+AU96+AU97+AU103+AU104+AU110,5)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ROUND(AZ95+AZ96+AZ97+AZ103+AZ104+AZ110,2)</f>
        <v>0</v>
      </c>
      <c r="BA94" s="115">
        <f>ROUND(BA95+BA96+BA97+BA103+BA104+BA110,2)</f>
        <v>0</v>
      </c>
      <c r="BB94" s="115">
        <f>ROUND(BB95+BB96+BB97+BB103+BB104+BB110,2)</f>
        <v>0</v>
      </c>
      <c r="BC94" s="115">
        <f>ROUND(BC95+BC96+BC97+BC103+BC104+BC110,2)</f>
        <v>0</v>
      </c>
      <c r="BD94" s="117">
        <f>ROUND(BD95+BD96+BD97+BD103+BD104+BD110,2)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Protierozní opatř...'!J30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'SO 01 - Protierozní opatř...'!P121</f>
        <v>0</v>
      </c>
      <c r="AV95" s="129">
        <f>'SO 01 - Protierozní opatř...'!J33</f>
        <v>0</v>
      </c>
      <c r="AW95" s="129">
        <f>'SO 01 - Protierozní opatř...'!J34</f>
        <v>0</v>
      </c>
      <c r="AX95" s="129">
        <f>'SO 01 - Protierozní opatř...'!J35</f>
        <v>0</v>
      </c>
      <c r="AY95" s="129">
        <f>'SO 01 - Protierozní opatř...'!J36</f>
        <v>0</v>
      </c>
      <c r="AZ95" s="129">
        <f>'SO 01 - Protierozní opatř...'!F33</f>
        <v>0</v>
      </c>
      <c r="BA95" s="129">
        <f>'SO 01 - Protierozní opatř...'!F34</f>
        <v>0</v>
      </c>
      <c r="BB95" s="129">
        <f>'SO 01 - Protierozní opatř...'!F35</f>
        <v>0</v>
      </c>
      <c r="BC95" s="129">
        <f>'SO 01 - Protierozní opatř...'!F36</f>
        <v>0</v>
      </c>
      <c r="BD95" s="131">
        <f>'SO 01 - Protierozní opatř...'!F37</f>
        <v>0</v>
      </c>
      <c r="BE95" s="7"/>
      <c r="BT95" s="132" t="s">
        <v>82</v>
      </c>
      <c r="BV95" s="132" t="s">
        <v>76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7" customFormat="1" ht="24.75" customHeight="1">
      <c r="A96" s="120" t="s">
        <v>78</v>
      </c>
      <c r="B96" s="121"/>
      <c r="C96" s="122"/>
      <c r="D96" s="123" t="s">
        <v>85</v>
      </c>
      <c r="E96" s="123"/>
      <c r="F96" s="123"/>
      <c r="G96" s="123"/>
      <c r="H96" s="123"/>
      <c r="I96" s="124"/>
      <c r="J96" s="123" t="s">
        <v>86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01 VRN - Vedlejší rozp...'!J30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81</v>
      </c>
      <c r="AR96" s="127"/>
      <c r="AS96" s="128">
        <v>0</v>
      </c>
      <c r="AT96" s="129">
        <f>ROUND(SUM(AV96:AW96),2)</f>
        <v>0</v>
      </c>
      <c r="AU96" s="130">
        <f>'SO 01 VRN - Vedlejší rozp...'!P118</f>
        <v>0</v>
      </c>
      <c r="AV96" s="129">
        <f>'SO 01 VRN - Vedlejší rozp...'!J33</f>
        <v>0</v>
      </c>
      <c r="AW96" s="129">
        <f>'SO 01 VRN - Vedlejší rozp...'!J34</f>
        <v>0</v>
      </c>
      <c r="AX96" s="129">
        <f>'SO 01 VRN - Vedlejší rozp...'!J35</f>
        <v>0</v>
      </c>
      <c r="AY96" s="129">
        <f>'SO 01 VRN - Vedlejší rozp...'!J36</f>
        <v>0</v>
      </c>
      <c r="AZ96" s="129">
        <f>'SO 01 VRN - Vedlejší rozp...'!F33</f>
        <v>0</v>
      </c>
      <c r="BA96" s="129">
        <f>'SO 01 VRN - Vedlejší rozp...'!F34</f>
        <v>0</v>
      </c>
      <c r="BB96" s="129">
        <f>'SO 01 VRN - Vedlejší rozp...'!F35</f>
        <v>0</v>
      </c>
      <c r="BC96" s="129">
        <f>'SO 01 VRN - Vedlejší rozp...'!F36</f>
        <v>0</v>
      </c>
      <c r="BD96" s="131">
        <f>'SO 01 VRN - Vedlejší rozp...'!F37</f>
        <v>0</v>
      </c>
      <c r="BE96" s="7"/>
      <c r="BT96" s="132" t="s">
        <v>82</v>
      </c>
      <c r="BV96" s="132" t="s">
        <v>76</v>
      </c>
      <c r="BW96" s="132" t="s">
        <v>87</v>
      </c>
      <c r="BX96" s="132" t="s">
        <v>5</v>
      </c>
      <c r="CL96" s="132" t="s">
        <v>1</v>
      </c>
      <c r="CM96" s="132" t="s">
        <v>84</v>
      </c>
    </row>
    <row r="97" s="7" customFormat="1" ht="16.5" customHeight="1">
      <c r="A97" s="7"/>
      <c r="B97" s="121"/>
      <c r="C97" s="122"/>
      <c r="D97" s="123" t="s">
        <v>88</v>
      </c>
      <c r="E97" s="123"/>
      <c r="F97" s="123"/>
      <c r="G97" s="123"/>
      <c r="H97" s="123"/>
      <c r="I97" s="124"/>
      <c r="J97" s="123" t="s">
        <v>89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33">
        <f>ROUND(AG98+AG99,2)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81</v>
      </c>
      <c r="AR97" s="127"/>
      <c r="AS97" s="128">
        <f>ROUND(AS98+AS99,2)</f>
        <v>0</v>
      </c>
      <c r="AT97" s="129">
        <f>ROUND(SUM(AV97:AW97),2)</f>
        <v>0</v>
      </c>
      <c r="AU97" s="130">
        <f>ROUND(AU98+AU99,5)</f>
        <v>0</v>
      </c>
      <c r="AV97" s="129">
        <f>ROUND(AZ97*L29,2)</f>
        <v>0</v>
      </c>
      <c r="AW97" s="129">
        <f>ROUND(BA97*L30,2)</f>
        <v>0</v>
      </c>
      <c r="AX97" s="129">
        <f>ROUND(BB97*L29,2)</f>
        <v>0</v>
      </c>
      <c r="AY97" s="129">
        <f>ROUND(BC97*L30,2)</f>
        <v>0</v>
      </c>
      <c r="AZ97" s="129">
        <f>ROUND(AZ98+AZ99,2)</f>
        <v>0</v>
      </c>
      <c r="BA97" s="129">
        <f>ROUND(BA98+BA99,2)</f>
        <v>0</v>
      </c>
      <c r="BB97" s="129">
        <f>ROUND(BB98+BB99,2)</f>
        <v>0</v>
      </c>
      <c r="BC97" s="129">
        <f>ROUND(BC98+BC99,2)</f>
        <v>0</v>
      </c>
      <c r="BD97" s="131">
        <f>ROUND(BD98+BD99,2)</f>
        <v>0</v>
      </c>
      <c r="BE97" s="7"/>
      <c r="BS97" s="132" t="s">
        <v>73</v>
      </c>
      <c r="BT97" s="132" t="s">
        <v>82</v>
      </c>
      <c r="BU97" s="132" t="s">
        <v>75</v>
      </c>
      <c r="BV97" s="132" t="s">
        <v>76</v>
      </c>
      <c r="BW97" s="132" t="s">
        <v>90</v>
      </c>
      <c r="BX97" s="132" t="s">
        <v>5</v>
      </c>
      <c r="CL97" s="132" t="s">
        <v>1</v>
      </c>
      <c r="CM97" s="132" t="s">
        <v>84</v>
      </c>
    </row>
    <row r="98" s="4" customFormat="1" ht="16.5" customHeight="1">
      <c r="A98" s="120" t="s">
        <v>78</v>
      </c>
      <c r="B98" s="71"/>
      <c r="C98" s="134"/>
      <c r="D98" s="134"/>
      <c r="E98" s="135" t="s">
        <v>91</v>
      </c>
      <c r="F98" s="135"/>
      <c r="G98" s="135"/>
      <c r="H98" s="135"/>
      <c r="I98" s="135"/>
      <c r="J98" s="134"/>
      <c r="K98" s="135" t="s">
        <v>92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'SO2.1 - realizace'!J32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93</v>
      </c>
      <c r="AR98" s="73"/>
      <c r="AS98" s="138">
        <v>0</v>
      </c>
      <c r="AT98" s="139">
        <f>ROUND(SUM(AV98:AW98),2)</f>
        <v>0</v>
      </c>
      <c r="AU98" s="140">
        <f>'SO2.1 - realizace'!P123</f>
        <v>0</v>
      </c>
      <c r="AV98" s="139">
        <f>'SO2.1 - realizace'!J35</f>
        <v>0</v>
      </c>
      <c r="AW98" s="139">
        <f>'SO2.1 - realizace'!J36</f>
        <v>0</v>
      </c>
      <c r="AX98" s="139">
        <f>'SO2.1 - realizace'!J37</f>
        <v>0</v>
      </c>
      <c r="AY98" s="139">
        <f>'SO2.1 - realizace'!J38</f>
        <v>0</v>
      </c>
      <c r="AZ98" s="139">
        <f>'SO2.1 - realizace'!F35</f>
        <v>0</v>
      </c>
      <c r="BA98" s="139">
        <f>'SO2.1 - realizace'!F36</f>
        <v>0</v>
      </c>
      <c r="BB98" s="139">
        <f>'SO2.1 - realizace'!F37</f>
        <v>0</v>
      </c>
      <c r="BC98" s="139">
        <f>'SO2.1 - realizace'!F38</f>
        <v>0</v>
      </c>
      <c r="BD98" s="141">
        <f>'SO2.1 - realizace'!F39</f>
        <v>0</v>
      </c>
      <c r="BE98" s="4"/>
      <c r="BT98" s="142" t="s">
        <v>84</v>
      </c>
      <c r="BV98" s="142" t="s">
        <v>76</v>
      </c>
      <c r="BW98" s="142" t="s">
        <v>94</v>
      </c>
      <c r="BX98" s="142" t="s">
        <v>90</v>
      </c>
      <c r="CL98" s="142" t="s">
        <v>1</v>
      </c>
    </row>
    <row r="99" s="4" customFormat="1" ht="16.5" customHeight="1">
      <c r="A99" s="4"/>
      <c r="B99" s="71"/>
      <c r="C99" s="134"/>
      <c r="D99" s="134"/>
      <c r="E99" s="135" t="s">
        <v>95</v>
      </c>
      <c r="F99" s="135"/>
      <c r="G99" s="135"/>
      <c r="H99" s="135"/>
      <c r="I99" s="135"/>
      <c r="J99" s="134"/>
      <c r="K99" s="135" t="s">
        <v>96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43">
        <f>ROUND(SUM(AG100:AG102),2)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93</v>
      </c>
      <c r="AR99" s="73"/>
      <c r="AS99" s="138">
        <f>ROUND(SUM(AS100:AS102),2)</f>
        <v>0</v>
      </c>
      <c r="AT99" s="139">
        <f>ROUND(SUM(AV99:AW99),2)</f>
        <v>0</v>
      </c>
      <c r="AU99" s="140">
        <f>ROUND(SUM(AU100:AU102),5)</f>
        <v>0</v>
      </c>
      <c r="AV99" s="139">
        <f>ROUND(AZ99*L29,2)</f>
        <v>0</v>
      </c>
      <c r="AW99" s="139">
        <f>ROUND(BA99*L30,2)</f>
        <v>0</v>
      </c>
      <c r="AX99" s="139">
        <f>ROUND(BB99*L29,2)</f>
        <v>0</v>
      </c>
      <c r="AY99" s="139">
        <f>ROUND(BC99*L30,2)</f>
        <v>0</v>
      </c>
      <c r="AZ99" s="139">
        <f>ROUND(SUM(AZ100:AZ102),2)</f>
        <v>0</v>
      </c>
      <c r="BA99" s="139">
        <f>ROUND(SUM(BA100:BA102),2)</f>
        <v>0</v>
      </c>
      <c r="BB99" s="139">
        <f>ROUND(SUM(BB100:BB102),2)</f>
        <v>0</v>
      </c>
      <c r="BC99" s="139">
        <f>ROUND(SUM(BC100:BC102),2)</f>
        <v>0</v>
      </c>
      <c r="BD99" s="141">
        <f>ROUND(SUM(BD100:BD102),2)</f>
        <v>0</v>
      </c>
      <c r="BE99" s="4"/>
      <c r="BS99" s="142" t="s">
        <v>73</v>
      </c>
      <c r="BT99" s="142" t="s">
        <v>84</v>
      </c>
      <c r="BU99" s="142" t="s">
        <v>75</v>
      </c>
      <c r="BV99" s="142" t="s">
        <v>76</v>
      </c>
      <c r="BW99" s="142" t="s">
        <v>97</v>
      </c>
      <c r="BX99" s="142" t="s">
        <v>90</v>
      </c>
      <c r="CL99" s="142" t="s">
        <v>1</v>
      </c>
    </row>
    <row r="100" s="4" customFormat="1" ht="16.5" customHeight="1">
      <c r="A100" s="120" t="s">
        <v>78</v>
      </c>
      <c r="B100" s="71"/>
      <c r="C100" s="134"/>
      <c r="D100" s="134"/>
      <c r="E100" s="134"/>
      <c r="F100" s="135" t="s">
        <v>98</v>
      </c>
      <c r="G100" s="135"/>
      <c r="H100" s="135"/>
      <c r="I100" s="135"/>
      <c r="J100" s="135"/>
      <c r="K100" s="134"/>
      <c r="L100" s="135" t="s">
        <v>99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'SO2.2.1 - následná péče 1...'!J34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93</v>
      </c>
      <c r="AR100" s="73"/>
      <c r="AS100" s="138">
        <v>0</v>
      </c>
      <c r="AT100" s="139">
        <f>ROUND(SUM(AV100:AW100),2)</f>
        <v>0</v>
      </c>
      <c r="AU100" s="140">
        <f>'SO2.2.1 - následná péče 1...'!P126</f>
        <v>0</v>
      </c>
      <c r="AV100" s="139">
        <f>'SO2.2.1 - následná péče 1...'!J37</f>
        <v>0</v>
      </c>
      <c r="AW100" s="139">
        <f>'SO2.2.1 - následná péče 1...'!J38</f>
        <v>0</v>
      </c>
      <c r="AX100" s="139">
        <f>'SO2.2.1 - následná péče 1...'!J39</f>
        <v>0</v>
      </c>
      <c r="AY100" s="139">
        <f>'SO2.2.1 - následná péče 1...'!J40</f>
        <v>0</v>
      </c>
      <c r="AZ100" s="139">
        <f>'SO2.2.1 - následná péče 1...'!F37</f>
        <v>0</v>
      </c>
      <c r="BA100" s="139">
        <f>'SO2.2.1 - následná péče 1...'!F38</f>
        <v>0</v>
      </c>
      <c r="BB100" s="139">
        <f>'SO2.2.1 - následná péče 1...'!F39</f>
        <v>0</v>
      </c>
      <c r="BC100" s="139">
        <f>'SO2.2.1 - následná péče 1...'!F40</f>
        <v>0</v>
      </c>
      <c r="BD100" s="141">
        <f>'SO2.2.1 - následná péče 1...'!F41</f>
        <v>0</v>
      </c>
      <c r="BE100" s="4"/>
      <c r="BT100" s="142" t="s">
        <v>100</v>
      </c>
      <c r="BV100" s="142" t="s">
        <v>76</v>
      </c>
      <c r="BW100" s="142" t="s">
        <v>101</v>
      </c>
      <c r="BX100" s="142" t="s">
        <v>97</v>
      </c>
      <c r="CL100" s="142" t="s">
        <v>1</v>
      </c>
    </row>
    <row r="101" s="4" customFormat="1" ht="16.5" customHeight="1">
      <c r="A101" s="120" t="s">
        <v>78</v>
      </c>
      <c r="B101" s="71"/>
      <c r="C101" s="134"/>
      <c r="D101" s="134"/>
      <c r="E101" s="134"/>
      <c r="F101" s="135" t="s">
        <v>102</v>
      </c>
      <c r="G101" s="135"/>
      <c r="H101" s="135"/>
      <c r="I101" s="135"/>
      <c r="J101" s="135"/>
      <c r="K101" s="134"/>
      <c r="L101" s="135" t="s">
        <v>103</v>
      </c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'SO2.2.2 - následná péče 2...'!J34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93</v>
      </c>
      <c r="AR101" s="73"/>
      <c r="AS101" s="138">
        <v>0</v>
      </c>
      <c r="AT101" s="139">
        <f>ROUND(SUM(AV101:AW101),2)</f>
        <v>0</v>
      </c>
      <c r="AU101" s="140">
        <f>'SO2.2.2 - následná péče 2...'!P126</f>
        <v>0</v>
      </c>
      <c r="AV101" s="139">
        <f>'SO2.2.2 - následná péče 2...'!J37</f>
        <v>0</v>
      </c>
      <c r="AW101" s="139">
        <f>'SO2.2.2 - následná péče 2...'!J38</f>
        <v>0</v>
      </c>
      <c r="AX101" s="139">
        <f>'SO2.2.2 - následná péče 2...'!J39</f>
        <v>0</v>
      </c>
      <c r="AY101" s="139">
        <f>'SO2.2.2 - následná péče 2...'!J40</f>
        <v>0</v>
      </c>
      <c r="AZ101" s="139">
        <f>'SO2.2.2 - následná péče 2...'!F37</f>
        <v>0</v>
      </c>
      <c r="BA101" s="139">
        <f>'SO2.2.2 - následná péče 2...'!F38</f>
        <v>0</v>
      </c>
      <c r="BB101" s="139">
        <f>'SO2.2.2 - následná péče 2...'!F39</f>
        <v>0</v>
      </c>
      <c r="BC101" s="139">
        <f>'SO2.2.2 - následná péče 2...'!F40</f>
        <v>0</v>
      </c>
      <c r="BD101" s="141">
        <f>'SO2.2.2 - následná péče 2...'!F41</f>
        <v>0</v>
      </c>
      <c r="BE101" s="4"/>
      <c r="BT101" s="142" t="s">
        <v>100</v>
      </c>
      <c r="BV101" s="142" t="s">
        <v>76</v>
      </c>
      <c r="BW101" s="142" t="s">
        <v>104</v>
      </c>
      <c r="BX101" s="142" t="s">
        <v>97</v>
      </c>
      <c r="CL101" s="142" t="s">
        <v>1</v>
      </c>
    </row>
    <row r="102" s="4" customFormat="1" ht="16.5" customHeight="1">
      <c r="A102" s="120" t="s">
        <v>78</v>
      </c>
      <c r="B102" s="71"/>
      <c r="C102" s="134"/>
      <c r="D102" s="134"/>
      <c r="E102" s="134"/>
      <c r="F102" s="135" t="s">
        <v>105</v>
      </c>
      <c r="G102" s="135"/>
      <c r="H102" s="135"/>
      <c r="I102" s="135"/>
      <c r="J102" s="135"/>
      <c r="K102" s="134"/>
      <c r="L102" s="135" t="s">
        <v>106</v>
      </c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'SO2.2.3 - následná péče 3...'!J34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93</v>
      </c>
      <c r="AR102" s="73"/>
      <c r="AS102" s="138">
        <v>0</v>
      </c>
      <c r="AT102" s="139">
        <f>ROUND(SUM(AV102:AW102),2)</f>
        <v>0</v>
      </c>
      <c r="AU102" s="140">
        <f>'SO2.2.3 - následná péče 3...'!P126</f>
        <v>0</v>
      </c>
      <c r="AV102" s="139">
        <f>'SO2.2.3 - následná péče 3...'!J37</f>
        <v>0</v>
      </c>
      <c r="AW102" s="139">
        <f>'SO2.2.3 - následná péče 3...'!J38</f>
        <v>0</v>
      </c>
      <c r="AX102" s="139">
        <f>'SO2.2.3 - následná péče 3...'!J39</f>
        <v>0</v>
      </c>
      <c r="AY102" s="139">
        <f>'SO2.2.3 - následná péče 3...'!J40</f>
        <v>0</v>
      </c>
      <c r="AZ102" s="139">
        <f>'SO2.2.3 - následná péče 3...'!F37</f>
        <v>0</v>
      </c>
      <c r="BA102" s="139">
        <f>'SO2.2.3 - následná péče 3...'!F38</f>
        <v>0</v>
      </c>
      <c r="BB102" s="139">
        <f>'SO2.2.3 - následná péče 3...'!F39</f>
        <v>0</v>
      </c>
      <c r="BC102" s="139">
        <f>'SO2.2.3 - následná péče 3...'!F40</f>
        <v>0</v>
      </c>
      <c r="BD102" s="141">
        <f>'SO2.2.3 - následná péče 3...'!F41</f>
        <v>0</v>
      </c>
      <c r="BE102" s="4"/>
      <c r="BT102" s="142" t="s">
        <v>100</v>
      </c>
      <c r="BV102" s="142" t="s">
        <v>76</v>
      </c>
      <c r="BW102" s="142" t="s">
        <v>107</v>
      </c>
      <c r="BX102" s="142" t="s">
        <v>97</v>
      </c>
      <c r="CL102" s="142" t="s">
        <v>1</v>
      </c>
    </row>
    <row r="103" s="7" customFormat="1" ht="24.75" customHeight="1">
      <c r="A103" s="120" t="s">
        <v>78</v>
      </c>
      <c r="B103" s="121"/>
      <c r="C103" s="122"/>
      <c r="D103" s="123" t="s">
        <v>108</v>
      </c>
      <c r="E103" s="123"/>
      <c r="F103" s="123"/>
      <c r="G103" s="123"/>
      <c r="H103" s="123"/>
      <c r="I103" s="124"/>
      <c r="J103" s="123" t="s">
        <v>86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 02 VRN - Vedlejší rozp...'!J30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81</v>
      </c>
      <c r="AR103" s="127"/>
      <c r="AS103" s="128">
        <v>0</v>
      </c>
      <c r="AT103" s="129">
        <f>ROUND(SUM(AV103:AW103),2)</f>
        <v>0</v>
      </c>
      <c r="AU103" s="130">
        <f>'SO 02 VRN - Vedlejší rozp...'!P118</f>
        <v>0</v>
      </c>
      <c r="AV103" s="129">
        <f>'SO 02 VRN - Vedlejší rozp...'!J33</f>
        <v>0</v>
      </c>
      <c r="AW103" s="129">
        <f>'SO 02 VRN - Vedlejší rozp...'!J34</f>
        <v>0</v>
      </c>
      <c r="AX103" s="129">
        <f>'SO 02 VRN - Vedlejší rozp...'!J35</f>
        <v>0</v>
      </c>
      <c r="AY103" s="129">
        <f>'SO 02 VRN - Vedlejší rozp...'!J36</f>
        <v>0</v>
      </c>
      <c r="AZ103" s="129">
        <f>'SO 02 VRN - Vedlejší rozp...'!F33</f>
        <v>0</v>
      </c>
      <c r="BA103" s="129">
        <f>'SO 02 VRN - Vedlejší rozp...'!F34</f>
        <v>0</v>
      </c>
      <c r="BB103" s="129">
        <f>'SO 02 VRN - Vedlejší rozp...'!F35</f>
        <v>0</v>
      </c>
      <c r="BC103" s="129">
        <f>'SO 02 VRN - Vedlejší rozp...'!F36</f>
        <v>0</v>
      </c>
      <c r="BD103" s="131">
        <f>'SO 02 VRN - Vedlejší rozp...'!F37</f>
        <v>0</v>
      </c>
      <c r="BE103" s="7"/>
      <c r="BT103" s="132" t="s">
        <v>82</v>
      </c>
      <c r="BV103" s="132" t="s">
        <v>76</v>
      </c>
      <c r="BW103" s="132" t="s">
        <v>109</v>
      </c>
      <c r="BX103" s="132" t="s">
        <v>5</v>
      </c>
      <c r="CL103" s="132" t="s">
        <v>1</v>
      </c>
      <c r="CM103" s="132" t="s">
        <v>84</v>
      </c>
    </row>
    <row r="104" s="7" customFormat="1" ht="16.5" customHeight="1">
      <c r="A104" s="7"/>
      <c r="B104" s="121"/>
      <c r="C104" s="122"/>
      <c r="D104" s="123" t="s">
        <v>110</v>
      </c>
      <c r="E104" s="123"/>
      <c r="F104" s="123"/>
      <c r="G104" s="123"/>
      <c r="H104" s="123"/>
      <c r="I104" s="124"/>
      <c r="J104" s="123" t="s">
        <v>111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33">
        <f>ROUND(AG105+AG106,2)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81</v>
      </c>
      <c r="AR104" s="127"/>
      <c r="AS104" s="128">
        <f>ROUND(AS105+AS106,2)</f>
        <v>0</v>
      </c>
      <c r="AT104" s="129">
        <f>ROUND(SUM(AV104:AW104),2)</f>
        <v>0</v>
      </c>
      <c r="AU104" s="130">
        <f>ROUND(AU105+AU106,5)</f>
        <v>0</v>
      </c>
      <c r="AV104" s="129">
        <f>ROUND(AZ104*L29,2)</f>
        <v>0</v>
      </c>
      <c r="AW104" s="129">
        <f>ROUND(BA104*L30,2)</f>
        <v>0</v>
      </c>
      <c r="AX104" s="129">
        <f>ROUND(BB104*L29,2)</f>
        <v>0</v>
      </c>
      <c r="AY104" s="129">
        <f>ROUND(BC104*L30,2)</f>
        <v>0</v>
      </c>
      <c r="AZ104" s="129">
        <f>ROUND(AZ105+AZ106,2)</f>
        <v>0</v>
      </c>
      <c r="BA104" s="129">
        <f>ROUND(BA105+BA106,2)</f>
        <v>0</v>
      </c>
      <c r="BB104" s="129">
        <f>ROUND(BB105+BB106,2)</f>
        <v>0</v>
      </c>
      <c r="BC104" s="129">
        <f>ROUND(BC105+BC106,2)</f>
        <v>0</v>
      </c>
      <c r="BD104" s="131">
        <f>ROUND(BD105+BD106,2)</f>
        <v>0</v>
      </c>
      <c r="BE104" s="7"/>
      <c r="BS104" s="132" t="s">
        <v>73</v>
      </c>
      <c r="BT104" s="132" t="s">
        <v>82</v>
      </c>
      <c r="BU104" s="132" t="s">
        <v>75</v>
      </c>
      <c r="BV104" s="132" t="s">
        <v>76</v>
      </c>
      <c r="BW104" s="132" t="s">
        <v>112</v>
      </c>
      <c r="BX104" s="132" t="s">
        <v>5</v>
      </c>
      <c r="CL104" s="132" t="s">
        <v>1</v>
      </c>
      <c r="CM104" s="132" t="s">
        <v>84</v>
      </c>
    </row>
    <row r="105" s="4" customFormat="1" ht="16.5" customHeight="1">
      <c r="A105" s="120" t="s">
        <v>78</v>
      </c>
      <c r="B105" s="71"/>
      <c r="C105" s="134"/>
      <c r="D105" s="134"/>
      <c r="E105" s="135" t="s">
        <v>113</v>
      </c>
      <c r="F105" s="135"/>
      <c r="G105" s="135"/>
      <c r="H105" s="135"/>
      <c r="I105" s="135"/>
      <c r="J105" s="134"/>
      <c r="K105" s="135" t="s">
        <v>92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'SO3.1 - realizace'!J32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93</v>
      </c>
      <c r="AR105" s="73"/>
      <c r="AS105" s="138">
        <v>0</v>
      </c>
      <c r="AT105" s="139">
        <f>ROUND(SUM(AV105:AW105),2)</f>
        <v>0</v>
      </c>
      <c r="AU105" s="140">
        <f>'SO3.1 - realizace'!P123</f>
        <v>0</v>
      </c>
      <c r="AV105" s="139">
        <f>'SO3.1 - realizace'!J35</f>
        <v>0</v>
      </c>
      <c r="AW105" s="139">
        <f>'SO3.1 - realizace'!J36</f>
        <v>0</v>
      </c>
      <c r="AX105" s="139">
        <f>'SO3.1 - realizace'!J37</f>
        <v>0</v>
      </c>
      <c r="AY105" s="139">
        <f>'SO3.1 - realizace'!J38</f>
        <v>0</v>
      </c>
      <c r="AZ105" s="139">
        <f>'SO3.1 - realizace'!F35</f>
        <v>0</v>
      </c>
      <c r="BA105" s="139">
        <f>'SO3.1 - realizace'!F36</f>
        <v>0</v>
      </c>
      <c r="BB105" s="139">
        <f>'SO3.1 - realizace'!F37</f>
        <v>0</v>
      </c>
      <c r="BC105" s="139">
        <f>'SO3.1 - realizace'!F38</f>
        <v>0</v>
      </c>
      <c r="BD105" s="141">
        <f>'SO3.1 - realizace'!F39</f>
        <v>0</v>
      </c>
      <c r="BE105" s="4"/>
      <c r="BT105" s="142" t="s">
        <v>84</v>
      </c>
      <c r="BV105" s="142" t="s">
        <v>76</v>
      </c>
      <c r="BW105" s="142" t="s">
        <v>114</v>
      </c>
      <c r="BX105" s="142" t="s">
        <v>112</v>
      </c>
      <c r="CL105" s="142" t="s">
        <v>1</v>
      </c>
    </row>
    <row r="106" s="4" customFormat="1" ht="16.5" customHeight="1">
      <c r="A106" s="4"/>
      <c r="B106" s="71"/>
      <c r="C106" s="134"/>
      <c r="D106" s="134"/>
      <c r="E106" s="135" t="s">
        <v>115</v>
      </c>
      <c r="F106" s="135"/>
      <c r="G106" s="135"/>
      <c r="H106" s="135"/>
      <c r="I106" s="135"/>
      <c r="J106" s="134"/>
      <c r="K106" s="135" t="s">
        <v>116</v>
      </c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43">
        <f>ROUND(SUM(AG107:AG109),2)</f>
        <v>0</v>
      </c>
      <c r="AH106" s="134"/>
      <c r="AI106" s="134"/>
      <c r="AJ106" s="134"/>
      <c r="AK106" s="134"/>
      <c r="AL106" s="134"/>
      <c r="AM106" s="134"/>
      <c r="AN106" s="136">
        <f>SUM(AG106,AT106)</f>
        <v>0</v>
      </c>
      <c r="AO106" s="134"/>
      <c r="AP106" s="134"/>
      <c r="AQ106" s="137" t="s">
        <v>93</v>
      </c>
      <c r="AR106" s="73"/>
      <c r="AS106" s="138">
        <f>ROUND(SUM(AS107:AS109),2)</f>
        <v>0</v>
      </c>
      <c r="AT106" s="139">
        <f>ROUND(SUM(AV106:AW106),2)</f>
        <v>0</v>
      </c>
      <c r="AU106" s="140">
        <f>ROUND(SUM(AU107:AU109),5)</f>
        <v>0</v>
      </c>
      <c r="AV106" s="139">
        <f>ROUND(AZ106*L29,2)</f>
        <v>0</v>
      </c>
      <c r="AW106" s="139">
        <f>ROUND(BA106*L30,2)</f>
        <v>0</v>
      </c>
      <c r="AX106" s="139">
        <f>ROUND(BB106*L29,2)</f>
        <v>0</v>
      </c>
      <c r="AY106" s="139">
        <f>ROUND(BC106*L30,2)</f>
        <v>0</v>
      </c>
      <c r="AZ106" s="139">
        <f>ROUND(SUM(AZ107:AZ109),2)</f>
        <v>0</v>
      </c>
      <c r="BA106" s="139">
        <f>ROUND(SUM(BA107:BA109),2)</f>
        <v>0</v>
      </c>
      <c r="BB106" s="139">
        <f>ROUND(SUM(BB107:BB109),2)</f>
        <v>0</v>
      </c>
      <c r="BC106" s="139">
        <f>ROUND(SUM(BC107:BC109),2)</f>
        <v>0</v>
      </c>
      <c r="BD106" s="141">
        <f>ROUND(SUM(BD107:BD109),2)</f>
        <v>0</v>
      </c>
      <c r="BE106" s="4"/>
      <c r="BS106" s="142" t="s">
        <v>73</v>
      </c>
      <c r="BT106" s="142" t="s">
        <v>84</v>
      </c>
      <c r="BU106" s="142" t="s">
        <v>75</v>
      </c>
      <c r="BV106" s="142" t="s">
        <v>76</v>
      </c>
      <c r="BW106" s="142" t="s">
        <v>117</v>
      </c>
      <c r="BX106" s="142" t="s">
        <v>112</v>
      </c>
      <c r="CL106" s="142" t="s">
        <v>1</v>
      </c>
    </row>
    <row r="107" s="4" customFormat="1" ht="16.5" customHeight="1">
      <c r="A107" s="120" t="s">
        <v>78</v>
      </c>
      <c r="B107" s="71"/>
      <c r="C107" s="134"/>
      <c r="D107" s="134"/>
      <c r="E107" s="134"/>
      <c r="F107" s="135" t="s">
        <v>118</v>
      </c>
      <c r="G107" s="135"/>
      <c r="H107" s="135"/>
      <c r="I107" s="135"/>
      <c r="J107" s="135"/>
      <c r="K107" s="134"/>
      <c r="L107" s="135" t="s">
        <v>99</v>
      </c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6">
        <f>'SO3.2.1 - následná péče 1...'!J34</f>
        <v>0</v>
      </c>
      <c r="AH107" s="134"/>
      <c r="AI107" s="134"/>
      <c r="AJ107" s="134"/>
      <c r="AK107" s="134"/>
      <c r="AL107" s="134"/>
      <c r="AM107" s="134"/>
      <c r="AN107" s="136">
        <f>SUM(AG107,AT107)</f>
        <v>0</v>
      </c>
      <c r="AO107" s="134"/>
      <c r="AP107" s="134"/>
      <c r="AQ107" s="137" t="s">
        <v>93</v>
      </c>
      <c r="AR107" s="73"/>
      <c r="AS107" s="138">
        <v>0</v>
      </c>
      <c r="AT107" s="139">
        <f>ROUND(SUM(AV107:AW107),2)</f>
        <v>0</v>
      </c>
      <c r="AU107" s="140">
        <f>'SO3.2.1 - následná péče 1...'!P126</f>
        <v>0</v>
      </c>
      <c r="AV107" s="139">
        <f>'SO3.2.1 - následná péče 1...'!J37</f>
        <v>0</v>
      </c>
      <c r="AW107" s="139">
        <f>'SO3.2.1 - následná péče 1...'!J38</f>
        <v>0</v>
      </c>
      <c r="AX107" s="139">
        <f>'SO3.2.1 - následná péče 1...'!J39</f>
        <v>0</v>
      </c>
      <c r="AY107" s="139">
        <f>'SO3.2.1 - následná péče 1...'!J40</f>
        <v>0</v>
      </c>
      <c r="AZ107" s="139">
        <f>'SO3.2.1 - následná péče 1...'!F37</f>
        <v>0</v>
      </c>
      <c r="BA107" s="139">
        <f>'SO3.2.1 - následná péče 1...'!F38</f>
        <v>0</v>
      </c>
      <c r="BB107" s="139">
        <f>'SO3.2.1 - následná péče 1...'!F39</f>
        <v>0</v>
      </c>
      <c r="BC107" s="139">
        <f>'SO3.2.1 - následná péče 1...'!F40</f>
        <v>0</v>
      </c>
      <c r="BD107" s="141">
        <f>'SO3.2.1 - následná péče 1...'!F41</f>
        <v>0</v>
      </c>
      <c r="BE107" s="4"/>
      <c r="BT107" s="142" t="s">
        <v>100</v>
      </c>
      <c r="BV107" s="142" t="s">
        <v>76</v>
      </c>
      <c r="BW107" s="142" t="s">
        <v>119</v>
      </c>
      <c r="BX107" s="142" t="s">
        <v>117</v>
      </c>
      <c r="CL107" s="142" t="s">
        <v>1</v>
      </c>
    </row>
    <row r="108" s="4" customFormat="1" ht="16.5" customHeight="1">
      <c r="A108" s="120" t="s">
        <v>78</v>
      </c>
      <c r="B108" s="71"/>
      <c r="C108" s="134"/>
      <c r="D108" s="134"/>
      <c r="E108" s="134"/>
      <c r="F108" s="135" t="s">
        <v>120</v>
      </c>
      <c r="G108" s="135"/>
      <c r="H108" s="135"/>
      <c r="I108" s="135"/>
      <c r="J108" s="135"/>
      <c r="K108" s="134"/>
      <c r="L108" s="135" t="s">
        <v>103</v>
      </c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6">
        <f>'SO3.2.2 - následná péče 2...'!J34</f>
        <v>0</v>
      </c>
      <c r="AH108" s="134"/>
      <c r="AI108" s="134"/>
      <c r="AJ108" s="134"/>
      <c r="AK108" s="134"/>
      <c r="AL108" s="134"/>
      <c r="AM108" s="134"/>
      <c r="AN108" s="136">
        <f>SUM(AG108,AT108)</f>
        <v>0</v>
      </c>
      <c r="AO108" s="134"/>
      <c r="AP108" s="134"/>
      <c r="AQ108" s="137" t="s">
        <v>93</v>
      </c>
      <c r="AR108" s="73"/>
      <c r="AS108" s="138">
        <v>0</v>
      </c>
      <c r="AT108" s="139">
        <f>ROUND(SUM(AV108:AW108),2)</f>
        <v>0</v>
      </c>
      <c r="AU108" s="140">
        <f>'SO3.2.2 - následná péče 2...'!P126</f>
        <v>0</v>
      </c>
      <c r="AV108" s="139">
        <f>'SO3.2.2 - následná péče 2...'!J37</f>
        <v>0</v>
      </c>
      <c r="AW108" s="139">
        <f>'SO3.2.2 - následná péče 2...'!J38</f>
        <v>0</v>
      </c>
      <c r="AX108" s="139">
        <f>'SO3.2.2 - následná péče 2...'!J39</f>
        <v>0</v>
      </c>
      <c r="AY108" s="139">
        <f>'SO3.2.2 - následná péče 2...'!J40</f>
        <v>0</v>
      </c>
      <c r="AZ108" s="139">
        <f>'SO3.2.2 - následná péče 2...'!F37</f>
        <v>0</v>
      </c>
      <c r="BA108" s="139">
        <f>'SO3.2.2 - následná péče 2...'!F38</f>
        <v>0</v>
      </c>
      <c r="BB108" s="139">
        <f>'SO3.2.2 - následná péče 2...'!F39</f>
        <v>0</v>
      </c>
      <c r="BC108" s="139">
        <f>'SO3.2.2 - následná péče 2...'!F40</f>
        <v>0</v>
      </c>
      <c r="BD108" s="141">
        <f>'SO3.2.2 - následná péče 2...'!F41</f>
        <v>0</v>
      </c>
      <c r="BE108" s="4"/>
      <c r="BT108" s="142" t="s">
        <v>100</v>
      </c>
      <c r="BV108" s="142" t="s">
        <v>76</v>
      </c>
      <c r="BW108" s="142" t="s">
        <v>121</v>
      </c>
      <c r="BX108" s="142" t="s">
        <v>117</v>
      </c>
      <c r="CL108" s="142" t="s">
        <v>1</v>
      </c>
    </row>
    <row r="109" s="4" customFormat="1" ht="16.5" customHeight="1">
      <c r="A109" s="120" t="s">
        <v>78</v>
      </c>
      <c r="B109" s="71"/>
      <c r="C109" s="134"/>
      <c r="D109" s="134"/>
      <c r="E109" s="134"/>
      <c r="F109" s="135" t="s">
        <v>122</v>
      </c>
      <c r="G109" s="135"/>
      <c r="H109" s="135"/>
      <c r="I109" s="135"/>
      <c r="J109" s="135"/>
      <c r="K109" s="134"/>
      <c r="L109" s="135" t="s">
        <v>106</v>
      </c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6">
        <f>'SO3.2.3 - následná péče 3...'!J34</f>
        <v>0</v>
      </c>
      <c r="AH109" s="134"/>
      <c r="AI109" s="134"/>
      <c r="AJ109" s="134"/>
      <c r="AK109" s="134"/>
      <c r="AL109" s="134"/>
      <c r="AM109" s="134"/>
      <c r="AN109" s="136">
        <f>SUM(AG109,AT109)</f>
        <v>0</v>
      </c>
      <c r="AO109" s="134"/>
      <c r="AP109" s="134"/>
      <c r="AQ109" s="137" t="s">
        <v>93</v>
      </c>
      <c r="AR109" s="73"/>
      <c r="AS109" s="138">
        <v>0</v>
      </c>
      <c r="AT109" s="139">
        <f>ROUND(SUM(AV109:AW109),2)</f>
        <v>0</v>
      </c>
      <c r="AU109" s="140">
        <f>'SO3.2.3 - následná péče 3...'!P126</f>
        <v>0</v>
      </c>
      <c r="AV109" s="139">
        <f>'SO3.2.3 - následná péče 3...'!J37</f>
        <v>0</v>
      </c>
      <c r="AW109" s="139">
        <f>'SO3.2.3 - následná péče 3...'!J38</f>
        <v>0</v>
      </c>
      <c r="AX109" s="139">
        <f>'SO3.2.3 - následná péče 3...'!J39</f>
        <v>0</v>
      </c>
      <c r="AY109" s="139">
        <f>'SO3.2.3 - následná péče 3...'!J40</f>
        <v>0</v>
      </c>
      <c r="AZ109" s="139">
        <f>'SO3.2.3 - následná péče 3...'!F37</f>
        <v>0</v>
      </c>
      <c r="BA109" s="139">
        <f>'SO3.2.3 - následná péče 3...'!F38</f>
        <v>0</v>
      </c>
      <c r="BB109" s="139">
        <f>'SO3.2.3 - následná péče 3...'!F39</f>
        <v>0</v>
      </c>
      <c r="BC109" s="139">
        <f>'SO3.2.3 - následná péče 3...'!F40</f>
        <v>0</v>
      </c>
      <c r="BD109" s="141">
        <f>'SO3.2.3 - následná péče 3...'!F41</f>
        <v>0</v>
      </c>
      <c r="BE109" s="4"/>
      <c r="BT109" s="142" t="s">
        <v>100</v>
      </c>
      <c r="BV109" s="142" t="s">
        <v>76</v>
      </c>
      <c r="BW109" s="142" t="s">
        <v>123</v>
      </c>
      <c r="BX109" s="142" t="s">
        <v>117</v>
      </c>
      <c r="CL109" s="142" t="s">
        <v>1</v>
      </c>
    </row>
    <row r="110" s="7" customFormat="1" ht="24.75" customHeight="1">
      <c r="A110" s="120" t="s">
        <v>78</v>
      </c>
      <c r="B110" s="121"/>
      <c r="C110" s="122"/>
      <c r="D110" s="123" t="s">
        <v>124</v>
      </c>
      <c r="E110" s="123"/>
      <c r="F110" s="123"/>
      <c r="G110" s="123"/>
      <c r="H110" s="123"/>
      <c r="I110" s="124"/>
      <c r="J110" s="123" t="s">
        <v>86</v>
      </c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  <c r="AF110" s="123"/>
      <c r="AG110" s="125">
        <f>'SO 03 VRN - Vedlejší rozp...'!J30</f>
        <v>0</v>
      </c>
      <c r="AH110" s="124"/>
      <c r="AI110" s="124"/>
      <c r="AJ110" s="124"/>
      <c r="AK110" s="124"/>
      <c r="AL110" s="124"/>
      <c r="AM110" s="124"/>
      <c r="AN110" s="125">
        <f>SUM(AG110,AT110)</f>
        <v>0</v>
      </c>
      <c r="AO110" s="124"/>
      <c r="AP110" s="124"/>
      <c r="AQ110" s="126" t="s">
        <v>81</v>
      </c>
      <c r="AR110" s="127"/>
      <c r="AS110" s="144">
        <v>0</v>
      </c>
      <c r="AT110" s="145">
        <f>ROUND(SUM(AV110:AW110),2)</f>
        <v>0</v>
      </c>
      <c r="AU110" s="146">
        <f>'SO 03 VRN - Vedlejší rozp...'!P118</f>
        <v>0</v>
      </c>
      <c r="AV110" s="145">
        <f>'SO 03 VRN - Vedlejší rozp...'!J33</f>
        <v>0</v>
      </c>
      <c r="AW110" s="145">
        <f>'SO 03 VRN - Vedlejší rozp...'!J34</f>
        <v>0</v>
      </c>
      <c r="AX110" s="145">
        <f>'SO 03 VRN - Vedlejší rozp...'!J35</f>
        <v>0</v>
      </c>
      <c r="AY110" s="145">
        <f>'SO 03 VRN - Vedlejší rozp...'!J36</f>
        <v>0</v>
      </c>
      <c r="AZ110" s="145">
        <f>'SO 03 VRN - Vedlejší rozp...'!F33</f>
        <v>0</v>
      </c>
      <c r="BA110" s="145">
        <f>'SO 03 VRN - Vedlejší rozp...'!F34</f>
        <v>0</v>
      </c>
      <c r="BB110" s="145">
        <f>'SO 03 VRN - Vedlejší rozp...'!F35</f>
        <v>0</v>
      </c>
      <c r="BC110" s="145">
        <f>'SO 03 VRN - Vedlejší rozp...'!F36</f>
        <v>0</v>
      </c>
      <c r="BD110" s="147">
        <f>'SO 03 VRN - Vedlejší rozp...'!F37</f>
        <v>0</v>
      </c>
      <c r="BE110" s="7"/>
      <c r="BT110" s="132" t="s">
        <v>82</v>
      </c>
      <c r="BV110" s="132" t="s">
        <v>76</v>
      </c>
      <c r="BW110" s="132" t="s">
        <v>125</v>
      </c>
      <c r="BX110" s="132" t="s">
        <v>5</v>
      </c>
      <c r="CL110" s="132" t="s">
        <v>1</v>
      </c>
      <c r="CM110" s="132" t="s">
        <v>84</v>
      </c>
    </row>
    <row r="111" s="2" customFormat="1" ht="30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5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45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</row>
  </sheetData>
  <sheetProtection sheet="1" formatColumns="0" formatRows="0" objects="1" scenarios="1" spinCount="100000" saltValue="hwTx/gFKxOLKStc+Jc34CBqoJHjFrKZ3flSFgNHDIYzXDJtvklRtJCHyEqFtizvTF0JTXxs2vRx0IDpLZ6xUmQ==" hashValue="Q0dlp75J6nPtH+8GzNehsU0KyVVYpUMYYglyGbGJrSxZNOM44gOgpx2E3+06PV+Fk+7rPunitnZzqpnT6HIiJA==" algorithmName="SHA-512" password="CC35"/>
  <mergeCells count="102">
    <mergeCell ref="C92:G92"/>
    <mergeCell ref="D104:H104"/>
    <mergeCell ref="D103:H103"/>
    <mergeCell ref="D97:H97"/>
    <mergeCell ref="D96:H96"/>
    <mergeCell ref="D95:H95"/>
    <mergeCell ref="E98:I98"/>
    <mergeCell ref="E99:I99"/>
    <mergeCell ref="F102:J102"/>
    <mergeCell ref="F101:J101"/>
    <mergeCell ref="F100:J100"/>
    <mergeCell ref="I92:AF92"/>
    <mergeCell ref="J103:AF103"/>
    <mergeCell ref="J97:AF97"/>
    <mergeCell ref="J96:AF96"/>
    <mergeCell ref="J104:AF104"/>
    <mergeCell ref="J95:AF95"/>
    <mergeCell ref="K98:AF98"/>
    <mergeCell ref="K99:AF99"/>
    <mergeCell ref="L85:AJ85"/>
    <mergeCell ref="L102:AF102"/>
    <mergeCell ref="L101:AF101"/>
    <mergeCell ref="L100:AF100"/>
    <mergeCell ref="E105:I105"/>
    <mergeCell ref="K105:AF105"/>
    <mergeCell ref="E106:I106"/>
    <mergeCell ref="K106:AF106"/>
    <mergeCell ref="F107:J107"/>
    <mergeCell ref="L107:AF107"/>
    <mergeCell ref="F108:J108"/>
    <mergeCell ref="L108:AF108"/>
    <mergeCell ref="F109:J109"/>
    <mergeCell ref="L109:AF109"/>
    <mergeCell ref="D110:H110"/>
    <mergeCell ref="J110:AF110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101:AM101"/>
    <mergeCell ref="AG100:AM100"/>
    <mergeCell ref="AG99:AM99"/>
    <mergeCell ref="AG92:AM92"/>
    <mergeCell ref="AG104:AM104"/>
    <mergeCell ref="AG96:AM96"/>
    <mergeCell ref="AG97:AM97"/>
    <mergeCell ref="AG95:AM95"/>
    <mergeCell ref="AG98:AM98"/>
    <mergeCell ref="AM90:AP90"/>
    <mergeCell ref="AM87:AN87"/>
    <mergeCell ref="AM89:AP89"/>
    <mergeCell ref="AN104:AP104"/>
    <mergeCell ref="AN96:AP96"/>
    <mergeCell ref="AN103:AP103"/>
    <mergeCell ref="AN100:AP100"/>
    <mergeCell ref="AN102:AP102"/>
    <mergeCell ref="AN98:AP98"/>
    <mergeCell ref="AN97:AP97"/>
    <mergeCell ref="AN92:AP92"/>
    <mergeCell ref="AN101:AP101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G94:AM94"/>
    <mergeCell ref="AN94:AP94"/>
  </mergeCells>
  <hyperlinks>
    <hyperlink ref="A95" location="'SO 01 - Protierozní opatř...'!C2" display="/"/>
    <hyperlink ref="A96" location="'SO 01 VRN - Vedlejší rozp...'!C2" display="/"/>
    <hyperlink ref="A98" location="'SO2.1 - realizace'!C2" display="/"/>
    <hyperlink ref="A100" location="'SO2.2.1 - následná péče 1...'!C2" display="/"/>
    <hyperlink ref="A101" location="'SO2.2.2 - následná péče 2...'!C2" display="/"/>
    <hyperlink ref="A102" location="'SO2.2.3 - následná péče 3...'!C2" display="/"/>
    <hyperlink ref="A103" location="'SO 02 VRN - Vedlejší rozp...'!C2" display="/"/>
    <hyperlink ref="A105" location="'SO3.1 - realizace'!C2" display="/"/>
    <hyperlink ref="A107" location="'SO3.2.1 - následná péče 1...'!C2" display="/"/>
    <hyperlink ref="A108" location="'SO3.2.2 - následná péče 2...'!C2" display="/"/>
    <hyperlink ref="A109" location="'SO3.2.3 - následná péče 3...'!C2" display="/"/>
    <hyperlink ref="A110" location="'SO 03 VRN - Vedlejší roz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>
      <c r="B8" s="21"/>
      <c r="D8" s="152" t="s">
        <v>127</v>
      </c>
      <c r="L8" s="21"/>
    </row>
    <row r="9" s="1" customFormat="1" ht="16.5" customHeight="1">
      <c r="B9" s="21"/>
      <c r="E9" s="153" t="s">
        <v>542</v>
      </c>
      <c r="F9" s="1"/>
      <c r="G9" s="1"/>
      <c r="H9" s="1"/>
      <c r="L9" s="21"/>
    </row>
    <row r="10" s="1" customFormat="1" ht="12" customHeight="1">
      <c r="B10" s="21"/>
      <c r="D10" s="152" t="s">
        <v>338</v>
      </c>
      <c r="L10" s="21"/>
    </row>
    <row r="11" s="2" customFormat="1" ht="16.5" customHeight="1">
      <c r="A11" s="39"/>
      <c r="B11" s="45"/>
      <c r="C11" s="39"/>
      <c r="D11" s="39"/>
      <c r="E11" s="164" t="s">
        <v>650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487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651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9. 7. 2023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27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27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32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ROUND((SUM(BE126:BE145)),  2)</f>
        <v>0</v>
      </c>
      <c r="G37" s="39"/>
      <c r="H37" s="39"/>
      <c r="I37" s="166">
        <v>0.20999999999999999</v>
      </c>
      <c r="J37" s="165">
        <f>ROUND(((SUM(BE126:BE145))*I37),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ROUND((SUM(BF126:BF145)),  2)</f>
        <v>0</v>
      </c>
      <c r="G38" s="39"/>
      <c r="H38" s="39"/>
      <c r="I38" s="166">
        <v>0.12</v>
      </c>
      <c r="J38" s="165">
        <f>ROUND(((SUM(BF126:BF145))*I38),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ROUND((SUM(BG126:BG145)),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ROUND((SUM(BH126:BH145)),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ROUND((SUM(BI126:BI145)),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542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338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6" t="s">
        <v>650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487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SO3.2.1 - následná péče 1. rok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Trboušany</v>
      </c>
      <c r="G93" s="41"/>
      <c r="H93" s="41"/>
      <c r="I93" s="33" t="s">
        <v>22</v>
      </c>
      <c r="J93" s="80" t="str">
        <f>IF(J16="","",J16)</f>
        <v>9. 7. 2023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30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32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133</v>
      </c>
      <c r="D98" s="187"/>
      <c r="E98" s="187"/>
      <c r="F98" s="187"/>
      <c r="G98" s="187"/>
      <c r="H98" s="187"/>
      <c r="I98" s="187"/>
      <c r="J98" s="188" t="s">
        <v>134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136</v>
      </c>
    </row>
    <row r="101" s="9" customFormat="1" ht="24.96" customHeight="1">
      <c r="A101" s="9"/>
      <c r="B101" s="190"/>
      <c r="C101" s="191"/>
      <c r="D101" s="192" t="s">
        <v>137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138</v>
      </c>
      <c r="E102" s="198"/>
      <c r="F102" s="198"/>
      <c r="G102" s="198"/>
      <c r="H102" s="198"/>
      <c r="I102" s="198"/>
      <c r="J102" s="199">
        <f>J128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85" t="str">
        <f>E7</f>
        <v>Výsadba zeleně na p. č. 1677, 1161 a průleh PR3, k. ú. Trboušany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127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542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338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6" t="s">
        <v>650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487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SO3.2.1 - následná péče 1. rok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>Trboušany</v>
      </c>
      <c r="G120" s="41"/>
      <c r="H120" s="41"/>
      <c r="I120" s="33" t="s">
        <v>22</v>
      </c>
      <c r="J120" s="80" t="str">
        <f>IF(J16="","",J16)</f>
        <v>9. 7. 2023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 xml:space="preserve"> </v>
      </c>
      <c r="G122" s="41"/>
      <c r="H122" s="41"/>
      <c r="I122" s="33" t="s">
        <v>30</v>
      </c>
      <c r="J122" s="37" t="str">
        <f>E25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32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143</v>
      </c>
      <c r="D125" s="204" t="s">
        <v>59</v>
      </c>
      <c r="E125" s="204" t="s">
        <v>55</v>
      </c>
      <c r="F125" s="204" t="s">
        <v>56</v>
      </c>
      <c r="G125" s="204" t="s">
        <v>144</v>
      </c>
      <c r="H125" s="204" t="s">
        <v>145</v>
      </c>
      <c r="I125" s="204" t="s">
        <v>146</v>
      </c>
      <c r="J125" s="204" t="s">
        <v>134</v>
      </c>
      <c r="K125" s="205" t="s">
        <v>147</v>
      </c>
      <c r="L125" s="206"/>
      <c r="M125" s="101" t="s">
        <v>1</v>
      </c>
      <c r="N125" s="102" t="s">
        <v>38</v>
      </c>
      <c r="O125" s="102" t="s">
        <v>148</v>
      </c>
      <c r="P125" s="102" t="s">
        <v>149</v>
      </c>
      <c r="Q125" s="102" t="s">
        <v>150</v>
      </c>
      <c r="R125" s="102" t="s">
        <v>151</v>
      </c>
      <c r="S125" s="102" t="s">
        <v>152</v>
      </c>
      <c r="T125" s="103" t="s">
        <v>153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154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</f>
        <v>0</v>
      </c>
      <c r="Q126" s="105"/>
      <c r="R126" s="209">
        <f>R127</f>
        <v>1.8399999999999999</v>
      </c>
      <c r="S126" s="105"/>
      <c r="T126" s="210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73</v>
      </c>
      <c r="AU126" s="18" t="s">
        <v>136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73</v>
      </c>
      <c r="E127" s="215" t="s">
        <v>155</v>
      </c>
      <c r="F127" s="215" t="s">
        <v>156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1.8399999999999999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82</v>
      </c>
      <c r="AT127" s="224" t="s">
        <v>73</v>
      </c>
      <c r="AU127" s="224" t="s">
        <v>74</v>
      </c>
      <c r="AY127" s="223" t="s">
        <v>157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73</v>
      </c>
      <c r="E128" s="226" t="s">
        <v>82</v>
      </c>
      <c r="F128" s="226" t="s">
        <v>158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SUM(P129:P145)</f>
        <v>0</v>
      </c>
      <c r="Q128" s="220"/>
      <c r="R128" s="221">
        <f>SUM(R129:R145)</f>
        <v>1.8399999999999999</v>
      </c>
      <c r="S128" s="220"/>
      <c r="T128" s="222">
        <f>SUM(T129:T145)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82</v>
      </c>
      <c r="AT128" s="224" t="s">
        <v>73</v>
      </c>
      <c r="AU128" s="224" t="s">
        <v>82</v>
      </c>
      <c r="AY128" s="223" t="s">
        <v>157</v>
      </c>
      <c r="BK128" s="225">
        <f>SUM(BK129:BK145)</f>
        <v>0</v>
      </c>
    </row>
    <row r="129" s="2" customFormat="1" ht="24.15" customHeight="1">
      <c r="A129" s="39"/>
      <c r="B129" s="40"/>
      <c r="C129" s="228" t="s">
        <v>82</v>
      </c>
      <c r="D129" s="228" t="s">
        <v>159</v>
      </c>
      <c r="E129" s="229" t="s">
        <v>489</v>
      </c>
      <c r="F129" s="230" t="s">
        <v>490</v>
      </c>
      <c r="G129" s="231" t="s">
        <v>178</v>
      </c>
      <c r="H129" s="232">
        <v>10210</v>
      </c>
      <c r="I129" s="233"/>
      <c r="J129" s="234">
        <f>ROUND(I129*H129,2)</f>
        <v>0</v>
      </c>
      <c r="K129" s="230" t="s">
        <v>163</v>
      </c>
      <c r="L129" s="45"/>
      <c r="M129" s="235" t="s">
        <v>1</v>
      </c>
      <c r="N129" s="236" t="s">
        <v>39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164</v>
      </c>
      <c r="AT129" s="239" t="s">
        <v>159</v>
      </c>
      <c r="AU129" s="239" t="s">
        <v>84</v>
      </c>
      <c r="AY129" s="18" t="s">
        <v>157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82</v>
      </c>
      <c r="BK129" s="240">
        <f>ROUND(I129*H129,2)</f>
        <v>0</v>
      </c>
      <c r="BL129" s="18" t="s">
        <v>164</v>
      </c>
      <c r="BM129" s="239" t="s">
        <v>652</v>
      </c>
    </row>
    <row r="130" s="2" customFormat="1">
      <c r="A130" s="39"/>
      <c r="B130" s="40"/>
      <c r="C130" s="41"/>
      <c r="D130" s="241" t="s">
        <v>166</v>
      </c>
      <c r="E130" s="41"/>
      <c r="F130" s="242" t="s">
        <v>492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84</v>
      </c>
    </row>
    <row r="131" s="2" customFormat="1" ht="24.15" customHeight="1">
      <c r="A131" s="39"/>
      <c r="B131" s="40"/>
      <c r="C131" s="228" t="s">
        <v>84</v>
      </c>
      <c r="D131" s="228" t="s">
        <v>159</v>
      </c>
      <c r="E131" s="229" t="s">
        <v>565</v>
      </c>
      <c r="F131" s="230" t="s">
        <v>566</v>
      </c>
      <c r="G131" s="231" t="s">
        <v>567</v>
      </c>
      <c r="H131" s="232">
        <v>199.72</v>
      </c>
      <c r="I131" s="233"/>
      <c r="J131" s="234">
        <f>ROUND(I131*H131,2)</f>
        <v>0</v>
      </c>
      <c r="K131" s="230" t="s">
        <v>163</v>
      </c>
      <c r="L131" s="45"/>
      <c r="M131" s="235" t="s">
        <v>1</v>
      </c>
      <c r="N131" s="236" t="s">
        <v>39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164</v>
      </c>
      <c r="AT131" s="239" t="s">
        <v>159</v>
      </c>
      <c r="AU131" s="239" t="s">
        <v>84</v>
      </c>
      <c r="AY131" s="18" t="s">
        <v>157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82</v>
      </c>
      <c r="BK131" s="240">
        <f>ROUND(I131*H131,2)</f>
        <v>0</v>
      </c>
      <c r="BL131" s="18" t="s">
        <v>164</v>
      </c>
      <c r="BM131" s="239" t="s">
        <v>653</v>
      </c>
    </row>
    <row r="132" s="2" customFormat="1">
      <c r="A132" s="39"/>
      <c r="B132" s="40"/>
      <c r="C132" s="41"/>
      <c r="D132" s="241" t="s">
        <v>166</v>
      </c>
      <c r="E132" s="41"/>
      <c r="F132" s="242" t="s">
        <v>569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84</v>
      </c>
    </row>
    <row r="133" s="2" customFormat="1" ht="16.5" customHeight="1">
      <c r="A133" s="39"/>
      <c r="B133" s="40"/>
      <c r="C133" s="228" t="s">
        <v>100</v>
      </c>
      <c r="D133" s="228" t="s">
        <v>159</v>
      </c>
      <c r="E133" s="229" t="s">
        <v>497</v>
      </c>
      <c r="F133" s="230" t="s">
        <v>498</v>
      </c>
      <c r="G133" s="231" t="s">
        <v>185</v>
      </c>
      <c r="H133" s="232">
        <v>600.72000000000003</v>
      </c>
      <c r="I133" s="233"/>
      <c r="J133" s="234">
        <f>ROUND(I133*H133,2)</f>
        <v>0</v>
      </c>
      <c r="K133" s="230" t="s">
        <v>1</v>
      </c>
      <c r="L133" s="45"/>
      <c r="M133" s="235" t="s">
        <v>1</v>
      </c>
      <c r="N133" s="236" t="s">
        <v>39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164</v>
      </c>
      <c r="AT133" s="239" t="s">
        <v>159</v>
      </c>
      <c r="AU133" s="239" t="s">
        <v>84</v>
      </c>
      <c r="AY133" s="18" t="s">
        <v>157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82</v>
      </c>
      <c r="BK133" s="240">
        <f>ROUND(I133*H133,2)</f>
        <v>0</v>
      </c>
      <c r="BL133" s="18" t="s">
        <v>164</v>
      </c>
      <c r="BM133" s="239" t="s">
        <v>654</v>
      </c>
    </row>
    <row r="134" s="2" customFormat="1">
      <c r="A134" s="39"/>
      <c r="B134" s="40"/>
      <c r="C134" s="41"/>
      <c r="D134" s="241" t="s">
        <v>166</v>
      </c>
      <c r="E134" s="41"/>
      <c r="F134" s="242" t="s">
        <v>498</v>
      </c>
      <c r="G134" s="41"/>
      <c r="H134" s="41"/>
      <c r="I134" s="243"/>
      <c r="J134" s="41"/>
      <c r="K134" s="41"/>
      <c r="L134" s="45"/>
      <c r="M134" s="244"/>
      <c r="N134" s="245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84</v>
      </c>
    </row>
    <row r="135" s="2" customFormat="1">
      <c r="A135" s="39"/>
      <c r="B135" s="40"/>
      <c r="C135" s="41"/>
      <c r="D135" s="241" t="s">
        <v>500</v>
      </c>
      <c r="E135" s="41"/>
      <c r="F135" s="307" t="s">
        <v>501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500</v>
      </c>
      <c r="AU135" s="18" t="s">
        <v>84</v>
      </c>
    </row>
    <row r="136" s="2" customFormat="1" ht="16.5" customHeight="1">
      <c r="A136" s="39"/>
      <c r="B136" s="40"/>
      <c r="C136" s="228" t="s">
        <v>164</v>
      </c>
      <c r="D136" s="228" t="s">
        <v>159</v>
      </c>
      <c r="E136" s="229" t="s">
        <v>502</v>
      </c>
      <c r="F136" s="230" t="s">
        <v>503</v>
      </c>
      <c r="G136" s="231" t="s">
        <v>178</v>
      </c>
      <c r="H136" s="232">
        <v>92</v>
      </c>
      <c r="I136" s="233"/>
      <c r="J136" s="234">
        <f>ROUND(I136*H136,2)</f>
        <v>0</v>
      </c>
      <c r="K136" s="230" t="s">
        <v>1</v>
      </c>
      <c r="L136" s="45"/>
      <c r="M136" s="235" t="s">
        <v>1</v>
      </c>
      <c r="N136" s="236" t="s">
        <v>39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164</v>
      </c>
      <c r="AT136" s="239" t="s">
        <v>159</v>
      </c>
      <c r="AU136" s="239" t="s">
        <v>84</v>
      </c>
      <c r="AY136" s="18" t="s">
        <v>157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82</v>
      </c>
      <c r="BK136" s="240">
        <f>ROUND(I136*H136,2)</f>
        <v>0</v>
      </c>
      <c r="BL136" s="18" t="s">
        <v>164</v>
      </c>
      <c r="BM136" s="239" t="s">
        <v>655</v>
      </c>
    </row>
    <row r="137" s="2" customFormat="1">
      <c r="A137" s="39"/>
      <c r="B137" s="40"/>
      <c r="C137" s="41"/>
      <c r="D137" s="241" t="s">
        <v>166</v>
      </c>
      <c r="E137" s="41"/>
      <c r="F137" s="242" t="s">
        <v>505</v>
      </c>
      <c r="G137" s="41"/>
      <c r="H137" s="41"/>
      <c r="I137" s="243"/>
      <c r="J137" s="41"/>
      <c r="K137" s="41"/>
      <c r="L137" s="45"/>
      <c r="M137" s="244"/>
      <c r="N137" s="245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84</v>
      </c>
    </row>
    <row r="138" s="2" customFormat="1" ht="16.5" customHeight="1">
      <c r="A138" s="39"/>
      <c r="B138" s="40"/>
      <c r="C138" s="289" t="s">
        <v>190</v>
      </c>
      <c r="D138" s="289" t="s">
        <v>277</v>
      </c>
      <c r="E138" s="290" t="s">
        <v>506</v>
      </c>
      <c r="F138" s="291" t="s">
        <v>408</v>
      </c>
      <c r="G138" s="292" t="s">
        <v>185</v>
      </c>
      <c r="H138" s="293">
        <v>9.1999999999999993</v>
      </c>
      <c r="I138" s="294"/>
      <c r="J138" s="295">
        <f>ROUND(I138*H138,2)</f>
        <v>0</v>
      </c>
      <c r="K138" s="291" t="s">
        <v>163</v>
      </c>
      <c r="L138" s="296"/>
      <c r="M138" s="297" t="s">
        <v>1</v>
      </c>
      <c r="N138" s="298" t="s">
        <v>39</v>
      </c>
      <c r="O138" s="92"/>
      <c r="P138" s="237">
        <f>O138*H138</f>
        <v>0</v>
      </c>
      <c r="Q138" s="237">
        <v>0.20000000000000001</v>
      </c>
      <c r="R138" s="237">
        <f>Q138*H138</f>
        <v>1.8399999999999999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207</v>
      </c>
      <c r="AT138" s="239" t="s">
        <v>277</v>
      </c>
      <c r="AU138" s="239" t="s">
        <v>84</v>
      </c>
      <c r="AY138" s="18" t="s">
        <v>157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82</v>
      </c>
      <c r="BK138" s="240">
        <f>ROUND(I138*H138,2)</f>
        <v>0</v>
      </c>
      <c r="BL138" s="18" t="s">
        <v>164</v>
      </c>
      <c r="BM138" s="239" t="s">
        <v>656</v>
      </c>
    </row>
    <row r="139" s="2" customFormat="1">
      <c r="A139" s="39"/>
      <c r="B139" s="40"/>
      <c r="C139" s="41"/>
      <c r="D139" s="241" t="s">
        <v>166</v>
      </c>
      <c r="E139" s="41"/>
      <c r="F139" s="242" t="s">
        <v>408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84</v>
      </c>
    </row>
    <row r="140" s="13" customFormat="1">
      <c r="A140" s="13"/>
      <c r="B140" s="246"/>
      <c r="C140" s="247"/>
      <c r="D140" s="241" t="s">
        <v>168</v>
      </c>
      <c r="E140" s="247"/>
      <c r="F140" s="249" t="s">
        <v>657</v>
      </c>
      <c r="G140" s="247"/>
      <c r="H140" s="250">
        <v>9.1999999999999993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168</v>
      </c>
      <c r="AU140" s="256" t="s">
        <v>84</v>
      </c>
      <c r="AV140" s="13" t="s">
        <v>84</v>
      </c>
      <c r="AW140" s="13" t="s">
        <v>4</v>
      </c>
      <c r="AX140" s="13" t="s">
        <v>82</v>
      </c>
      <c r="AY140" s="256" t="s">
        <v>157</v>
      </c>
    </row>
    <row r="141" s="2" customFormat="1" ht="16.5" customHeight="1">
      <c r="A141" s="39"/>
      <c r="B141" s="40"/>
      <c r="C141" s="228" t="s">
        <v>197</v>
      </c>
      <c r="D141" s="228" t="s">
        <v>159</v>
      </c>
      <c r="E141" s="229" t="s">
        <v>658</v>
      </c>
      <c r="F141" s="230" t="s">
        <v>513</v>
      </c>
      <c r="G141" s="231" t="s">
        <v>511</v>
      </c>
      <c r="H141" s="232">
        <v>65</v>
      </c>
      <c r="I141" s="233"/>
      <c r="J141" s="234">
        <f>ROUND(I141*H141,2)</f>
        <v>0</v>
      </c>
      <c r="K141" s="230" t="s">
        <v>1</v>
      </c>
      <c r="L141" s="45"/>
      <c r="M141" s="235" t="s">
        <v>1</v>
      </c>
      <c r="N141" s="236" t="s">
        <v>39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164</v>
      </c>
      <c r="AT141" s="239" t="s">
        <v>159</v>
      </c>
      <c r="AU141" s="239" t="s">
        <v>84</v>
      </c>
      <c r="AY141" s="18" t="s">
        <v>157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82</v>
      </c>
      <c r="BK141" s="240">
        <f>ROUND(I141*H141,2)</f>
        <v>0</v>
      </c>
      <c r="BL141" s="18" t="s">
        <v>164</v>
      </c>
      <c r="BM141" s="239" t="s">
        <v>659</v>
      </c>
    </row>
    <row r="142" s="2" customFormat="1">
      <c r="A142" s="39"/>
      <c r="B142" s="40"/>
      <c r="C142" s="41"/>
      <c r="D142" s="241" t="s">
        <v>166</v>
      </c>
      <c r="E142" s="41"/>
      <c r="F142" s="242" t="s">
        <v>513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84</v>
      </c>
    </row>
    <row r="143" s="2" customFormat="1" ht="16.5" customHeight="1">
      <c r="A143" s="39"/>
      <c r="B143" s="40"/>
      <c r="C143" s="228" t="s">
        <v>202</v>
      </c>
      <c r="D143" s="228" t="s">
        <v>159</v>
      </c>
      <c r="E143" s="229" t="s">
        <v>514</v>
      </c>
      <c r="F143" s="230" t="s">
        <v>515</v>
      </c>
      <c r="G143" s="231" t="s">
        <v>286</v>
      </c>
      <c r="H143" s="232">
        <v>1</v>
      </c>
      <c r="I143" s="233"/>
      <c r="J143" s="234">
        <f>ROUND(I143*H143,2)</f>
        <v>0</v>
      </c>
      <c r="K143" s="230" t="s">
        <v>1</v>
      </c>
      <c r="L143" s="45"/>
      <c r="M143" s="235" t="s">
        <v>1</v>
      </c>
      <c r="N143" s="236" t="s">
        <v>39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164</v>
      </c>
      <c r="AT143" s="239" t="s">
        <v>159</v>
      </c>
      <c r="AU143" s="239" t="s">
        <v>84</v>
      </c>
      <c r="AY143" s="18" t="s">
        <v>157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82</v>
      </c>
      <c r="BK143" s="240">
        <f>ROUND(I143*H143,2)</f>
        <v>0</v>
      </c>
      <c r="BL143" s="18" t="s">
        <v>164</v>
      </c>
      <c r="BM143" s="239" t="s">
        <v>660</v>
      </c>
    </row>
    <row r="144" s="2" customFormat="1">
      <c r="A144" s="39"/>
      <c r="B144" s="40"/>
      <c r="C144" s="41"/>
      <c r="D144" s="241" t="s">
        <v>166</v>
      </c>
      <c r="E144" s="41"/>
      <c r="F144" s="242" t="s">
        <v>517</v>
      </c>
      <c r="G144" s="41"/>
      <c r="H144" s="41"/>
      <c r="I144" s="243"/>
      <c r="J144" s="41"/>
      <c r="K144" s="41"/>
      <c r="L144" s="45"/>
      <c r="M144" s="244"/>
      <c r="N144" s="245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84</v>
      </c>
    </row>
    <row r="145" s="2" customFormat="1">
      <c r="A145" s="39"/>
      <c r="B145" s="40"/>
      <c r="C145" s="41"/>
      <c r="D145" s="241" t="s">
        <v>500</v>
      </c>
      <c r="E145" s="41"/>
      <c r="F145" s="307" t="s">
        <v>518</v>
      </c>
      <c r="G145" s="41"/>
      <c r="H145" s="41"/>
      <c r="I145" s="243"/>
      <c r="J145" s="41"/>
      <c r="K145" s="41"/>
      <c r="L145" s="45"/>
      <c r="M145" s="299"/>
      <c r="N145" s="300"/>
      <c r="O145" s="301"/>
      <c r="P145" s="301"/>
      <c r="Q145" s="301"/>
      <c r="R145" s="301"/>
      <c r="S145" s="301"/>
      <c r="T145" s="302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500</v>
      </c>
      <c r="AU145" s="18" t="s">
        <v>84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TTXemMpdhbqcaZLkO4Wte0GUS1dwtBY4UFM1s2ZN+XAfGCFJVXB45y+PWzfXBec96thuxgyrQ4Uf2PrFbHkfHg==" hashValue="vRpn3/G1t1hGMRWcozZovmXmWBsNSwvCMKuvdsoWtHdtWhxh4QXoQmZ89pmkbd6wlnbmqhMdkGHW6ipNJ6HoOQ==" algorithmName="SHA-512" password="CC35"/>
  <autoFilter ref="C125:K14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>
      <c r="B8" s="21"/>
      <c r="D8" s="152" t="s">
        <v>127</v>
      </c>
      <c r="L8" s="21"/>
    </row>
    <row r="9" s="1" customFormat="1" ht="16.5" customHeight="1">
      <c r="B9" s="21"/>
      <c r="E9" s="153" t="s">
        <v>542</v>
      </c>
      <c r="F9" s="1"/>
      <c r="G9" s="1"/>
      <c r="H9" s="1"/>
      <c r="L9" s="21"/>
    </row>
    <row r="10" s="1" customFormat="1" ht="12" customHeight="1">
      <c r="B10" s="21"/>
      <c r="D10" s="152" t="s">
        <v>338</v>
      </c>
      <c r="L10" s="21"/>
    </row>
    <row r="11" s="2" customFormat="1" ht="16.5" customHeight="1">
      <c r="A11" s="39"/>
      <c r="B11" s="45"/>
      <c r="C11" s="39"/>
      <c r="D11" s="39"/>
      <c r="E11" s="164" t="s">
        <v>650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487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661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9. 7. 2023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27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27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32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ROUND((SUM(BE126:BE145)),  2)</f>
        <v>0</v>
      </c>
      <c r="G37" s="39"/>
      <c r="H37" s="39"/>
      <c r="I37" s="166">
        <v>0.20999999999999999</v>
      </c>
      <c r="J37" s="165">
        <f>ROUND(((SUM(BE126:BE145))*I37),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ROUND((SUM(BF126:BF145)),  2)</f>
        <v>0</v>
      </c>
      <c r="G38" s="39"/>
      <c r="H38" s="39"/>
      <c r="I38" s="166">
        <v>0.12</v>
      </c>
      <c r="J38" s="165">
        <f>ROUND(((SUM(BF126:BF145))*I38),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ROUND((SUM(BG126:BG145)),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ROUND((SUM(BH126:BH145)),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ROUND((SUM(BI126:BI145)),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542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338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6" t="s">
        <v>650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487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SO3.2.2 - následná péče 2. rok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Trboušany</v>
      </c>
      <c r="G93" s="41"/>
      <c r="H93" s="41"/>
      <c r="I93" s="33" t="s">
        <v>22</v>
      </c>
      <c r="J93" s="80" t="str">
        <f>IF(J16="","",J16)</f>
        <v>9. 7. 2023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30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32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133</v>
      </c>
      <c r="D98" s="187"/>
      <c r="E98" s="187"/>
      <c r="F98" s="187"/>
      <c r="G98" s="187"/>
      <c r="H98" s="187"/>
      <c r="I98" s="187"/>
      <c r="J98" s="188" t="s">
        <v>134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136</v>
      </c>
    </row>
    <row r="101" s="9" customFormat="1" ht="24.96" customHeight="1">
      <c r="A101" s="9"/>
      <c r="B101" s="190"/>
      <c r="C101" s="191"/>
      <c r="D101" s="192" t="s">
        <v>137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138</v>
      </c>
      <c r="E102" s="198"/>
      <c r="F102" s="198"/>
      <c r="G102" s="198"/>
      <c r="H102" s="198"/>
      <c r="I102" s="198"/>
      <c r="J102" s="199">
        <f>J128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85" t="str">
        <f>E7</f>
        <v>Výsadba zeleně na p. č. 1677, 1161 a průleh PR3, k. ú. Trboušany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127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542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338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6" t="s">
        <v>650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487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SO3.2.2 - následná péče 2. rok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>Trboušany</v>
      </c>
      <c r="G120" s="41"/>
      <c r="H120" s="41"/>
      <c r="I120" s="33" t="s">
        <v>22</v>
      </c>
      <c r="J120" s="80" t="str">
        <f>IF(J16="","",J16)</f>
        <v>9. 7. 2023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 xml:space="preserve"> </v>
      </c>
      <c r="G122" s="41"/>
      <c r="H122" s="41"/>
      <c r="I122" s="33" t="s">
        <v>30</v>
      </c>
      <c r="J122" s="37" t="str">
        <f>E25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32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143</v>
      </c>
      <c r="D125" s="204" t="s">
        <v>59</v>
      </c>
      <c r="E125" s="204" t="s">
        <v>55</v>
      </c>
      <c r="F125" s="204" t="s">
        <v>56</v>
      </c>
      <c r="G125" s="204" t="s">
        <v>144</v>
      </c>
      <c r="H125" s="204" t="s">
        <v>145</v>
      </c>
      <c r="I125" s="204" t="s">
        <v>146</v>
      </c>
      <c r="J125" s="204" t="s">
        <v>134</v>
      </c>
      <c r="K125" s="205" t="s">
        <v>147</v>
      </c>
      <c r="L125" s="206"/>
      <c r="M125" s="101" t="s">
        <v>1</v>
      </c>
      <c r="N125" s="102" t="s">
        <v>38</v>
      </c>
      <c r="O125" s="102" t="s">
        <v>148</v>
      </c>
      <c r="P125" s="102" t="s">
        <v>149</v>
      </c>
      <c r="Q125" s="102" t="s">
        <v>150</v>
      </c>
      <c r="R125" s="102" t="s">
        <v>151</v>
      </c>
      <c r="S125" s="102" t="s">
        <v>152</v>
      </c>
      <c r="T125" s="103" t="s">
        <v>153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154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</f>
        <v>0</v>
      </c>
      <c r="Q126" s="105"/>
      <c r="R126" s="209">
        <f>R127</f>
        <v>1.8399999999999999</v>
      </c>
      <c r="S126" s="105"/>
      <c r="T126" s="210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73</v>
      </c>
      <c r="AU126" s="18" t="s">
        <v>136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73</v>
      </c>
      <c r="E127" s="215" t="s">
        <v>155</v>
      </c>
      <c r="F127" s="215" t="s">
        <v>156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1.8399999999999999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82</v>
      </c>
      <c r="AT127" s="224" t="s">
        <v>73</v>
      </c>
      <c r="AU127" s="224" t="s">
        <v>74</v>
      </c>
      <c r="AY127" s="223" t="s">
        <v>157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73</v>
      </c>
      <c r="E128" s="226" t="s">
        <v>82</v>
      </c>
      <c r="F128" s="226" t="s">
        <v>158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SUM(P129:P145)</f>
        <v>0</v>
      </c>
      <c r="Q128" s="220"/>
      <c r="R128" s="221">
        <f>SUM(R129:R145)</f>
        <v>1.8399999999999999</v>
      </c>
      <c r="S128" s="220"/>
      <c r="T128" s="222">
        <f>SUM(T129:T145)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82</v>
      </c>
      <c r="AT128" s="224" t="s">
        <v>73</v>
      </c>
      <c r="AU128" s="224" t="s">
        <v>82</v>
      </c>
      <c r="AY128" s="223" t="s">
        <v>157</v>
      </c>
      <c r="BK128" s="225">
        <f>SUM(BK129:BK145)</f>
        <v>0</v>
      </c>
    </row>
    <row r="129" s="2" customFormat="1" ht="24.15" customHeight="1">
      <c r="A129" s="39"/>
      <c r="B129" s="40"/>
      <c r="C129" s="228" t="s">
        <v>82</v>
      </c>
      <c r="D129" s="228" t="s">
        <v>159</v>
      </c>
      <c r="E129" s="229" t="s">
        <v>489</v>
      </c>
      <c r="F129" s="230" t="s">
        <v>490</v>
      </c>
      <c r="G129" s="231" t="s">
        <v>178</v>
      </c>
      <c r="H129" s="232">
        <v>10210</v>
      </c>
      <c r="I129" s="233"/>
      <c r="J129" s="234">
        <f>ROUND(I129*H129,2)</f>
        <v>0</v>
      </c>
      <c r="K129" s="230" t="s">
        <v>163</v>
      </c>
      <c r="L129" s="45"/>
      <c r="M129" s="235" t="s">
        <v>1</v>
      </c>
      <c r="N129" s="236" t="s">
        <v>39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164</v>
      </c>
      <c r="AT129" s="239" t="s">
        <v>159</v>
      </c>
      <c r="AU129" s="239" t="s">
        <v>84</v>
      </c>
      <c r="AY129" s="18" t="s">
        <v>157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82</v>
      </c>
      <c r="BK129" s="240">
        <f>ROUND(I129*H129,2)</f>
        <v>0</v>
      </c>
      <c r="BL129" s="18" t="s">
        <v>164</v>
      </c>
      <c r="BM129" s="239" t="s">
        <v>652</v>
      </c>
    </row>
    <row r="130" s="2" customFormat="1">
      <c r="A130" s="39"/>
      <c r="B130" s="40"/>
      <c r="C130" s="41"/>
      <c r="D130" s="241" t="s">
        <v>166</v>
      </c>
      <c r="E130" s="41"/>
      <c r="F130" s="242" t="s">
        <v>492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84</v>
      </c>
    </row>
    <row r="131" s="2" customFormat="1" ht="24.15" customHeight="1">
      <c r="A131" s="39"/>
      <c r="B131" s="40"/>
      <c r="C131" s="228" t="s">
        <v>84</v>
      </c>
      <c r="D131" s="228" t="s">
        <v>159</v>
      </c>
      <c r="E131" s="229" t="s">
        <v>565</v>
      </c>
      <c r="F131" s="230" t="s">
        <v>566</v>
      </c>
      <c r="G131" s="231" t="s">
        <v>567</v>
      </c>
      <c r="H131" s="232">
        <v>199.72</v>
      </c>
      <c r="I131" s="233"/>
      <c r="J131" s="234">
        <f>ROUND(I131*H131,2)</f>
        <v>0</v>
      </c>
      <c r="K131" s="230" t="s">
        <v>163</v>
      </c>
      <c r="L131" s="45"/>
      <c r="M131" s="235" t="s">
        <v>1</v>
      </c>
      <c r="N131" s="236" t="s">
        <v>39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164</v>
      </c>
      <c r="AT131" s="239" t="s">
        <v>159</v>
      </c>
      <c r="AU131" s="239" t="s">
        <v>84</v>
      </c>
      <c r="AY131" s="18" t="s">
        <v>157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82</v>
      </c>
      <c r="BK131" s="240">
        <f>ROUND(I131*H131,2)</f>
        <v>0</v>
      </c>
      <c r="BL131" s="18" t="s">
        <v>164</v>
      </c>
      <c r="BM131" s="239" t="s">
        <v>653</v>
      </c>
    </row>
    <row r="132" s="2" customFormat="1">
      <c r="A132" s="39"/>
      <c r="B132" s="40"/>
      <c r="C132" s="41"/>
      <c r="D132" s="241" t="s">
        <v>166</v>
      </c>
      <c r="E132" s="41"/>
      <c r="F132" s="242" t="s">
        <v>569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84</v>
      </c>
    </row>
    <row r="133" s="2" customFormat="1" ht="16.5" customHeight="1">
      <c r="A133" s="39"/>
      <c r="B133" s="40"/>
      <c r="C133" s="228" t="s">
        <v>100</v>
      </c>
      <c r="D133" s="228" t="s">
        <v>159</v>
      </c>
      <c r="E133" s="229" t="s">
        <v>497</v>
      </c>
      <c r="F133" s="230" t="s">
        <v>498</v>
      </c>
      <c r="G133" s="231" t="s">
        <v>185</v>
      </c>
      <c r="H133" s="232">
        <v>600.72000000000003</v>
      </c>
      <c r="I133" s="233"/>
      <c r="J133" s="234">
        <f>ROUND(I133*H133,2)</f>
        <v>0</v>
      </c>
      <c r="K133" s="230" t="s">
        <v>1</v>
      </c>
      <c r="L133" s="45"/>
      <c r="M133" s="235" t="s">
        <v>1</v>
      </c>
      <c r="N133" s="236" t="s">
        <v>39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164</v>
      </c>
      <c r="AT133" s="239" t="s">
        <v>159</v>
      </c>
      <c r="AU133" s="239" t="s">
        <v>84</v>
      </c>
      <c r="AY133" s="18" t="s">
        <v>157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82</v>
      </c>
      <c r="BK133" s="240">
        <f>ROUND(I133*H133,2)</f>
        <v>0</v>
      </c>
      <c r="BL133" s="18" t="s">
        <v>164</v>
      </c>
      <c r="BM133" s="239" t="s">
        <v>654</v>
      </c>
    </row>
    <row r="134" s="2" customFormat="1">
      <c r="A134" s="39"/>
      <c r="B134" s="40"/>
      <c r="C134" s="41"/>
      <c r="D134" s="241" t="s">
        <v>166</v>
      </c>
      <c r="E134" s="41"/>
      <c r="F134" s="242" t="s">
        <v>498</v>
      </c>
      <c r="G134" s="41"/>
      <c r="H134" s="41"/>
      <c r="I134" s="243"/>
      <c r="J134" s="41"/>
      <c r="K134" s="41"/>
      <c r="L134" s="45"/>
      <c r="M134" s="244"/>
      <c r="N134" s="245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84</v>
      </c>
    </row>
    <row r="135" s="2" customFormat="1">
      <c r="A135" s="39"/>
      <c r="B135" s="40"/>
      <c r="C135" s="41"/>
      <c r="D135" s="241" t="s">
        <v>500</v>
      </c>
      <c r="E135" s="41"/>
      <c r="F135" s="307" t="s">
        <v>501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500</v>
      </c>
      <c r="AU135" s="18" t="s">
        <v>84</v>
      </c>
    </row>
    <row r="136" s="2" customFormat="1" ht="16.5" customHeight="1">
      <c r="A136" s="39"/>
      <c r="B136" s="40"/>
      <c r="C136" s="228" t="s">
        <v>164</v>
      </c>
      <c r="D136" s="228" t="s">
        <v>159</v>
      </c>
      <c r="E136" s="229" t="s">
        <v>502</v>
      </c>
      <c r="F136" s="230" t="s">
        <v>503</v>
      </c>
      <c r="G136" s="231" t="s">
        <v>178</v>
      </c>
      <c r="H136" s="232">
        <v>92</v>
      </c>
      <c r="I136" s="233"/>
      <c r="J136" s="234">
        <f>ROUND(I136*H136,2)</f>
        <v>0</v>
      </c>
      <c r="K136" s="230" t="s">
        <v>1</v>
      </c>
      <c r="L136" s="45"/>
      <c r="M136" s="235" t="s">
        <v>1</v>
      </c>
      <c r="N136" s="236" t="s">
        <v>39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164</v>
      </c>
      <c r="AT136" s="239" t="s">
        <v>159</v>
      </c>
      <c r="AU136" s="239" t="s">
        <v>84</v>
      </c>
      <c r="AY136" s="18" t="s">
        <v>157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82</v>
      </c>
      <c r="BK136" s="240">
        <f>ROUND(I136*H136,2)</f>
        <v>0</v>
      </c>
      <c r="BL136" s="18" t="s">
        <v>164</v>
      </c>
      <c r="BM136" s="239" t="s">
        <v>655</v>
      </c>
    </row>
    <row r="137" s="2" customFormat="1">
      <c r="A137" s="39"/>
      <c r="B137" s="40"/>
      <c r="C137" s="41"/>
      <c r="D137" s="241" t="s">
        <v>166</v>
      </c>
      <c r="E137" s="41"/>
      <c r="F137" s="242" t="s">
        <v>505</v>
      </c>
      <c r="G137" s="41"/>
      <c r="H137" s="41"/>
      <c r="I137" s="243"/>
      <c r="J137" s="41"/>
      <c r="K137" s="41"/>
      <c r="L137" s="45"/>
      <c r="M137" s="244"/>
      <c r="N137" s="245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84</v>
      </c>
    </row>
    <row r="138" s="2" customFormat="1" ht="16.5" customHeight="1">
      <c r="A138" s="39"/>
      <c r="B138" s="40"/>
      <c r="C138" s="289" t="s">
        <v>190</v>
      </c>
      <c r="D138" s="289" t="s">
        <v>277</v>
      </c>
      <c r="E138" s="290" t="s">
        <v>506</v>
      </c>
      <c r="F138" s="291" t="s">
        <v>408</v>
      </c>
      <c r="G138" s="292" t="s">
        <v>185</v>
      </c>
      <c r="H138" s="293">
        <v>9.1999999999999993</v>
      </c>
      <c r="I138" s="294"/>
      <c r="J138" s="295">
        <f>ROUND(I138*H138,2)</f>
        <v>0</v>
      </c>
      <c r="K138" s="291" t="s">
        <v>163</v>
      </c>
      <c r="L138" s="296"/>
      <c r="M138" s="297" t="s">
        <v>1</v>
      </c>
      <c r="N138" s="298" t="s">
        <v>39</v>
      </c>
      <c r="O138" s="92"/>
      <c r="P138" s="237">
        <f>O138*H138</f>
        <v>0</v>
      </c>
      <c r="Q138" s="237">
        <v>0.20000000000000001</v>
      </c>
      <c r="R138" s="237">
        <f>Q138*H138</f>
        <v>1.8399999999999999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207</v>
      </c>
      <c r="AT138" s="239" t="s">
        <v>277</v>
      </c>
      <c r="AU138" s="239" t="s">
        <v>84</v>
      </c>
      <c r="AY138" s="18" t="s">
        <v>157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82</v>
      </c>
      <c r="BK138" s="240">
        <f>ROUND(I138*H138,2)</f>
        <v>0</v>
      </c>
      <c r="BL138" s="18" t="s">
        <v>164</v>
      </c>
      <c r="BM138" s="239" t="s">
        <v>656</v>
      </c>
    </row>
    <row r="139" s="2" customFormat="1">
      <c r="A139" s="39"/>
      <c r="B139" s="40"/>
      <c r="C139" s="41"/>
      <c r="D139" s="241" t="s">
        <v>166</v>
      </c>
      <c r="E139" s="41"/>
      <c r="F139" s="242" t="s">
        <v>408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84</v>
      </c>
    </row>
    <row r="140" s="13" customFormat="1">
      <c r="A140" s="13"/>
      <c r="B140" s="246"/>
      <c r="C140" s="247"/>
      <c r="D140" s="241" t="s">
        <v>168</v>
      </c>
      <c r="E140" s="247"/>
      <c r="F140" s="249" t="s">
        <v>657</v>
      </c>
      <c r="G140" s="247"/>
      <c r="H140" s="250">
        <v>9.1999999999999993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168</v>
      </c>
      <c r="AU140" s="256" t="s">
        <v>84</v>
      </c>
      <c r="AV140" s="13" t="s">
        <v>84</v>
      </c>
      <c r="AW140" s="13" t="s">
        <v>4</v>
      </c>
      <c r="AX140" s="13" t="s">
        <v>82</v>
      </c>
      <c r="AY140" s="256" t="s">
        <v>157</v>
      </c>
    </row>
    <row r="141" s="2" customFormat="1" ht="16.5" customHeight="1">
      <c r="A141" s="39"/>
      <c r="B141" s="40"/>
      <c r="C141" s="228" t="s">
        <v>197</v>
      </c>
      <c r="D141" s="228" t="s">
        <v>159</v>
      </c>
      <c r="E141" s="229" t="s">
        <v>658</v>
      </c>
      <c r="F141" s="230" t="s">
        <v>513</v>
      </c>
      <c r="G141" s="231" t="s">
        <v>511</v>
      </c>
      <c r="H141" s="232">
        <v>65</v>
      </c>
      <c r="I141" s="233"/>
      <c r="J141" s="234">
        <f>ROUND(I141*H141,2)</f>
        <v>0</v>
      </c>
      <c r="K141" s="230" t="s">
        <v>1</v>
      </c>
      <c r="L141" s="45"/>
      <c r="M141" s="235" t="s">
        <v>1</v>
      </c>
      <c r="N141" s="236" t="s">
        <v>39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164</v>
      </c>
      <c r="AT141" s="239" t="s">
        <v>159</v>
      </c>
      <c r="AU141" s="239" t="s">
        <v>84</v>
      </c>
      <c r="AY141" s="18" t="s">
        <v>157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82</v>
      </c>
      <c r="BK141" s="240">
        <f>ROUND(I141*H141,2)</f>
        <v>0</v>
      </c>
      <c r="BL141" s="18" t="s">
        <v>164</v>
      </c>
      <c r="BM141" s="239" t="s">
        <v>659</v>
      </c>
    </row>
    <row r="142" s="2" customFormat="1">
      <c r="A142" s="39"/>
      <c r="B142" s="40"/>
      <c r="C142" s="41"/>
      <c r="D142" s="241" t="s">
        <v>166</v>
      </c>
      <c r="E142" s="41"/>
      <c r="F142" s="242" t="s">
        <v>513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84</v>
      </c>
    </row>
    <row r="143" s="2" customFormat="1" ht="16.5" customHeight="1">
      <c r="A143" s="39"/>
      <c r="B143" s="40"/>
      <c r="C143" s="228" t="s">
        <v>202</v>
      </c>
      <c r="D143" s="228" t="s">
        <v>159</v>
      </c>
      <c r="E143" s="229" t="s">
        <v>514</v>
      </c>
      <c r="F143" s="230" t="s">
        <v>515</v>
      </c>
      <c r="G143" s="231" t="s">
        <v>286</v>
      </c>
      <c r="H143" s="232">
        <v>1</v>
      </c>
      <c r="I143" s="233"/>
      <c r="J143" s="234">
        <f>ROUND(I143*H143,2)</f>
        <v>0</v>
      </c>
      <c r="K143" s="230" t="s">
        <v>1</v>
      </c>
      <c r="L143" s="45"/>
      <c r="M143" s="235" t="s">
        <v>1</v>
      </c>
      <c r="N143" s="236" t="s">
        <v>39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164</v>
      </c>
      <c r="AT143" s="239" t="s">
        <v>159</v>
      </c>
      <c r="AU143" s="239" t="s">
        <v>84</v>
      </c>
      <c r="AY143" s="18" t="s">
        <v>157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82</v>
      </c>
      <c r="BK143" s="240">
        <f>ROUND(I143*H143,2)</f>
        <v>0</v>
      </c>
      <c r="BL143" s="18" t="s">
        <v>164</v>
      </c>
      <c r="BM143" s="239" t="s">
        <v>660</v>
      </c>
    </row>
    <row r="144" s="2" customFormat="1">
      <c r="A144" s="39"/>
      <c r="B144" s="40"/>
      <c r="C144" s="41"/>
      <c r="D144" s="241" t="s">
        <v>166</v>
      </c>
      <c r="E144" s="41"/>
      <c r="F144" s="242" t="s">
        <v>517</v>
      </c>
      <c r="G144" s="41"/>
      <c r="H144" s="41"/>
      <c r="I144" s="243"/>
      <c r="J144" s="41"/>
      <c r="K144" s="41"/>
      <c r="L144" s="45"/>
      <c r="M144" s="244"/>
      <c r="N144" s="245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84</v>
      </c>
    </row>
    <row r="145" s="2" customFormat="1">
      <c r="A145" s="39"/>
      <c r="B145" s="40"/>
      <c r="C145" s="41"/>
      <c r="D145" s="241" t="s">
        <v>500</v>
      </c>
      <c r="E145" s="41"/>
      <c r="F145" s="307" t="s">
        <v>518</v>
      </c>
      <c r="G145" s="41"/>
      <c r="H145" s="41"/>
      <c r="I145" s="243"/>
      <c r="J145" s="41"/>
      <c r="K145" s="41"/>
      <c r="L145" s="45"/>
      <c r="M145" s="299"/>
      <c r="N145" s="300"/>
      <c r="O145" s="301"/>
      <c r="P145" s="301"/>
      <c r="Q145" s="301"/>
      <c r="R145" s="301"/>
      <c r="S145" s="301"/>
      <c r="T145" s="302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500</v>
      </c>
      <c r="AU145" s="18" t="s">
        <v>84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UE4hWe62WpCYW0Z8uZYTTNWJE0YkDqqXeZFOREpTZZqP4uXmtSJ9Bpr7JEsCgfw/aagyvJWj+CSMD58KH6h0oA==" hashValue="zxmE1eyfO8kvbcw7eGw2eRjJwoQauq0q79u9YUX1kN0rb+Oejseu+pKlfAvjbbcW36Mxnkb68+Nvr+xu5uZsZQ==" algorithmName="SHA-512" password="CC35"/>
  <autoFilter ref="C125:K14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>
      <c r="B8" s="21"/>
      <c r="D8" s="152" t="s">
        <v>127</v>
      </c>
      <c r="L8" s="21"/>
    </row>
    <row r="9" s="1" customFormat="1" ht="16.5" customHeight="1">
      <c r="B9" s="21"/>
      <c r="E9" s="153" t="s">
        <v>542</v>
      </c>
      <c r="F9" s="1"/>
      <c r="G9" s="1"/>
      <c r="H9" s="1"/>
      <c r="L9" s="21"/>
    </row>
    <row r="10" s="1" customFormat="1" ht="12" customHeight="1">
      <c r="B10" s="21"/>
      <c r="D10" s="152" t="s">
        <v>338</v>
      </c>
      <c r="L10" s="21"/>
    </row>
    <row r="11" s="2" customFormat="1" ht="16.5" customHeight="1">
      <c r="A11" s="39"/>
      <c r="B11" s="45"/>
      <c r="C11" s="39"/>
      <c r="D11" s="39"/>
      <c r="E11" s="164" t="s">
        <v>650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487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662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9. 7. 2023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27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27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32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ROUND((SUM(BE126:BE145)),  2)</f>
        <v>0</v>
      </c>
      <c r="G37" s="39"/>
      <c r="H37" s="39"/>
      <c r="I37" s="166">
        <v>0.20999999999999999</v>
      </c>
      <c r="J37" s="165">
        <f>ROUND(((SUM(BE126:BE145))*I37),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ROUND((SUM(BF126:BF145)),  2)</f>
        <v>0</v>
      </c>
      <c r="G38" s="39"/>
      <c r="H38" s="39"/>
      <c r="I38" s="166">
        <v>0.12</v>
      </c>
      <c r="J38" s="165">
        <f>ROUND(((SUM(BF126:BF145))*I38),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ROUND((SUM(BG126:BG145)),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ROUND((SUM(BH126:BH145)),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ROUND((SUM(BI126:BI145)),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542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338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6" t="s">
        <v>650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487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SO3.2.3 - následná péče 3. rok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Trboušany</v>
      </c>
      <c r="G93" s="41"/>
      <c r="H93" s="41"/>
      <c r="I93" s="33" t="s">
        <v>22</v>
      </c>
      <c r="J93" s="80" t="str">
        <f>IF(J16="","",J16)</f>
        <v>9. 7. 2023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30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32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133</v>
      </c>
      <c r="D98" s="187"/>
      <c r="E98" s="187"/>
      <c r="F98" s="187"/>
      <c r="G98" s="187"/>
      <c r="H98" s="187"/>
      <c r="I98" s="187"/>
      <c r="J98" s="188" t="s">
        <v>134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136</v>
      </c>
    </row>
    <row r="101" s="9" customFormat="1" ht="24.96" customHeight="1">
      <c r="A101" s="9"/>
      <c r="B101" s="190"/>
      <c r="C101" s="191"/>
      <c r="D101" s="192" t="s">
        <v>137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138</v>
      </c>
      <c r="E102" s="198"/>
      <c r="F102" s="198"/>
      <c r="G102" s="198"/>
      <c r="H102" s="198"/>
      <c r="I102" s="198"/>
      <c r="J102" s="199">
        <f>J128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85" t="str">
        <f>E7</f>
        <v>Výsadba zeleně na p. č. 1677, 1161 a průleh PR3, k. ú. Trboušany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127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542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338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6" t="s">
        <v>650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487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SO3.2.3 - následná péče 3. rok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>Trboušany</v>
      </c>
      <c r="G120" s="41"/>
      <c r="H120" s="41"/>
      <c r="I120" s="33" t="s">
        <v>22</v>
      </c>
      <c r="J120" s="80" t="str">
        <f>IF(J16="","",J16)</f>
        <v>9. 7. 2023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 xml:space="preserve"> </v>
      </c>
      <c r="G122" s="41"/>
      <c r="H122" s="41"/>
      <c r="I122" s="33" t="s">
        <v>30</v>
      </c>
      <c r="J122" s="37" t="str">
        <f>E25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32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143</v>
      </c>
      <c r="D125" s="204" t="s">
        <v>59</v>
      </c>
      <c r="E125" s="204" t="s">
        <v>55</v>
      </c>
      <c r="F125" s="204" t="s">
        <v>56</v>
      </c>
      <c r="G125" s="204" t="s">
        <v>144</v>
      </c>
      <c r="H125" s="204" t="s">
        <v>145</v>
      </c>
      <c r="I125" s="204" t="s">
        <v>146</v>
      </c>
      <c r="J125" s="204" t="s">
        <v>134</v>
      </c>
      <c r="K125" s="205" t="s">
        <v>147</v>
      </c>
      <c r="L125" s="206"/>
      <c r="M125" s="101" t="s">
        <v>1</v>
      </c>
      <c r="N125" s="102" t="s">
        <v>38</v>
      </c>
      <c r="O125" s="102" t="s">
        <v>148</v>
      </c>
      <c r="P125" s="102" t="s">
        <v>149</v>
      </c>
      <c r="Q125" s="102" t="s">
        <v>150</v>
      </c>
      <c r="R125" s="102" t="s">
        <v>151</v>
      </c>
      <c r="S125" s="102" t="s">
        <v>152</v>
      </c>
      <c r="T125" s="103" t="s">
        <v>153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154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</f>
        <v>0</v>
      </c>
      <c r="Q126" s="105"/>
      <c r="R126" s="209">
        <f>R127</f>
        <v>1.8399999999999999</v>
      </c>
      <c r="S126" s="105"/>
      <c r="T126" s="210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73</v>
      </c>
      <c r="AU126" s="18" t="s">
        <v>136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73</v>
      </c>
      <c r="E127" s="215" t="s">
        <v>155</v>
      </c>
      <c r="F127" s="215" t="s">
        <v>156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1.8399999999999999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82</v>
      </c>
      <c r="AT127" s="224" t="s">
        <v>73</v>
      </c>
      <c r="AU127" s="224" t="s">
        <v>74</v>
      </c>
      <c r="AY127" s="223" t="s">
        <v>157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73</v>
      </c>
      <c r="E128" s="226" t="s">
        <v>82</v>
      </c>
      <c r="F128" s="226" t="s">
        <v>158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SUM(P129:P145)</f>
        <v>0</v>
      </c>
      <c r="Q128" s="220"/>
      <c r="R128" s="221">
        <f>SUM(R129:R145)</f>
        <v>1.8399999999999999</v>
      </c>
      <c r="S128" s="220"/>
      <c r="T128" s="222">
        <f>SUM(T129:T145)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82</v>
      </c>
      <c r="AT128" s="224" t="s">
        <v>73</v>
      </c>
      <c r="AU128" s="224" t="s">
        <v>82</v>
      </c>
      <c r="AY128" s="223" t="s">
        <v>157</v>
      </c>
      <c r="BK128" s="225">
        <f>SUM(BK129:BK145)</f>
        <v>0</v>
      </c>
    </row>
    <row r="129" s="2" customFormat="1" ht="24.15" customHeight="1">
      <c r="A129" s="39"/>
      <c r="B129" s="40"/>
      <c r="C129" s="228" t="s">
        <v>82</v>
      </c>
      <c r="D129" s="228" t="s">
        <v>159</v>
      </c>
      <c r="E129" s="229" t="s">
        <v>489</v>
      </c>
      <c r="F129" s="230" t="s">
        <v>490</v>
      </c>
      <c r="G129" s="231" t="s">
        <v>178</v>
      </c>
      <c r="H129" s="232">
        <v>10210</v>
      </c>
      <c r="I129" s="233"/>
      <c r="J129" s="234">
        <f>ROUND(I129*H129,2)</f>
        <v>0</v>
      </c>
      <c r="K129" s="230" t="s">
        <v>163</v>
      </c>
      <c r="L129" s="45"/>
      <c r="M129" s="235" t="s">
        <v>1</v>
      </c>
      <c r="N129" s="236" t="s">
        <v>39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164</v>
      </c>
      <c r="AT129" s="239" t="s">
        <v>159</v>
      </c>
      <c r="AU129" s="239" t="s">
        <v>84</v>
      </c>
      <c r="AY129" s="18" t="s">
        <v>157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82</v>
      </c>
      <c r="BK129" s="240">
        <f>ROUND(I129*H129,2)</f>
        <v>0</v>
      </c>
      <c r="BL129" s="18" t="s">
        <v>164</v>
      </c>
      <c r="BM129" s="239" t="s">
        <v>663</v>
      </c>
    </row>
    <row r="130" s="2" customFormat="1">
      <c r="A130" s="39"/>
      <c r="B130" s="40"/>
      <c r="C130" s="41"/>
      <c r="D130" s="241" t="s">
        <v>166</v>
      </c>
      <c r="E130" s="41"/>
      <c r="F130" s="242" t="s">
        <v>492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84</v>
      </c>
    </row>
    <row r="131" s="2" customFormat="1" ht="24.15" customHeight="1">
      <c r="A131" s="39"/>
      <c r="B131" s="40"/>
      <c r="C131" s="228" t="s">
        <v>84</v>
      </c>
      <c r="D131" s="228" t="s">
        <v>159</v>
      </c>
      <c r="E131" s="229" t="s">
        <v>565</v>
      </c>
      <c r="F131" s="230" t="s">
        <v>566</v>
      </c>
      <c r="G131" s="231" t="s">
        <v>567</v>
      </c>
      <c r="H131" s="232">
        <v>199.72</v>
      </c>
      <c r="I131" s="233"/>
      <c r="J131" s="234">
        <f>ROUND(I131*H131,2)</f>
        <v>0</v>
      </c>
      <c r="K131" s="230" t="s">
        <v>163</v>
      </c>
      <c r="L131" s="45"/>
      <c r="M131" s="235" t="s">
        <v>1</v>
      </c>
      <c r="N131" s="236" t="s">
        <v>39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164</v>
      </c>
      <c r="AT131" s="239" t="s">
        <v>159</v>
      </c>
      <c r="AU131" s="239" t="s">
        <v>84</v>
      </c>
      <c r="AY131" s="18" t="s">
        <v>157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82</v>
      </c>
      <c r="BK131" s="240">
        <f>ROUND(I131*H131,2)</f>
        <v>0</v>
      </c>
      <c r="BL131" s="18" t="s">
        <v>164</v>
      </c>
      <c r="BM131" s="239" t="s">
        <v>664</v>
      </c>
    </row>
    <row r="132" s="2" customFormat="1">
      <c r="A132" s="39"/>
      <c r="B132" s="40"/>
      <c r="C132" s="41"/>
      <c r="D132" s="241" t="s">
        <v>166</v>
      </c>
      <c r="E132" s="41"/>
      <c r="F132" s="242" t="s">
        <v>569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84</v>
      </c>
    </row>
    <row r="133" s="2" customFormat="1" ht="16.5" customHeight="1">
      <c r="A133" s="39"/>
      <c r="B133" s="40"/>
      <c r="C133" s="228" t="s">
        <v>100</v>
      </c>
      <c r="D133" s="228" t="s">
        <v>159</v>
      </c>
      <c r="E133" s="229" t="s">
        <v>497</v>
      </c>
      <c r="F133" s="230" t="s">
        <v>498</v>
      </c>
      <c r="G133" s="231" t="s">
        <v>185</v>
      </c>
      <c r="H133" s="232">
        <v>600.72000000000003</v>
      </c>
      <c r="I133" s="233"/>
      <c r="J133" s="234">
        <f>ROUND(I133*H133,2)</f>
        <v>0</v>
      </c>
      <c r="K133" s="230" t="s">
        <v>1</v>
      </c>
      <c r="L133" s="45"/>
      <c r="M133" s="235" t="s">
        <v>1</v>
      </c>
      <c r="N133" s="236" t="s">
        <v>39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164</v>
      </c>
      <c r="AT133" s="239" t="s">
        <v>159</v>
      </c>
      <c r="AU133" s="239" t="s">
        <v>84</v>
      </c>
      <c r="AY133" s="18" t="s">
        <v>157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82</v>
      </c>
      <c r="BK133" s="240">
        <f>ROUND(I133*H133,2)</f>
        <v>0</v>
      </c>
      <c r="BL133" s="18" t="s">
        <v>164</v>
      </c>
      <c r="BM133" s="239" t="s">
        <v>665</v>
      </c>
    </row>
    <row r="134" s="2" customFormat="1">
      <c r="A134" s="39"/>
      <c r="B134" s="40"/>
      <c r="C134" s="41"/>
      <c r="D134" s="241" t="s">
        <v>166</v>
      </c>
      <c r="E134" s="41"/>
      <c r="F134" s="242" t="s">
        <v>498</v>
      </c>
      <c r="G134" s="41"/>
      <c r="H134" s="41"/>
      <c r="I134" s="243"/>
      <c r="J134" s="41"/>
      <c r="K134" s="41"/>
      <c r="L134" s="45"/>
      <c r="M134" s="244"/>
      <c r="N134" s="245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84</v>
      </c>
    </row>
    <row r="135" s="2" customFormat="1">
      <c r="A135" s="39"/>
      <c r="B135" s="40"/>
      <c r="C135" s="41"/>
      <c r="D135" s="241" t="s">
        <v>500</v>
      </c>
      <c r="E135" s="41"/>
      <c r="F135" s="307" t="s">
        <v>501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500</v>
      </c>
      <c r="AU135" s="18" t="s">
        <v>84</v>
      </c>
    </row>
    <row r="136" s="2" customFormat="1" ht="16.5" customHeight="1">
      <c r="A136" s="39"/>
      <c r="B136" s="40"/>
      <c r="C136" s="228" t="s">
        <v>164</v>
      </c>
      <c r="D136" s="228" t="s">
        <v>159</v>
      </c>
      <c r="E136" s="229" t="s">
        <v>502</v>
      </c>
      <c r="F136" s="230" t="s">
        <v>503</v>
      </c>
      <c r="G136" s="231" t="s">
        <v>178</v>
      </c>
      <c r="H136" s="232">
        <v>92</v>
      </c>
      <c r="I136" s="233"/>
      <c r="J136" s="234">
        <f>ROUND(I136*H136,2)</f>
        <v>0</v>
      </c>
      <c r="K136" s="230" t="s">
        <v>1</v>
      </c>
      <c r="L136" s="45"/>
      <c r="M136" s="235" t="s">
        <v>1</v>
      </c>
      <c r="N136" s="236" t="s">
        <v>39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164</v>
      </c>
      <c r="AT136" s="239" t="s">
        <v>159</v>
      </c>
      <c r="AU136" s="239" t="s">
        <v>84</v>
      </c>
      <c r="AY136" s="18" t="s">
        <v>157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82</v>
      </c>
      <c r="BK136" s="240">
        <f>ROUND(I136*H136,2)</f>
        <v>0</v>
      </c>
      <c r="BL136" s="18" t="s">
        <v>164</v>
      </c>
      <c r="BM136" s="239" t="s">
        <v>666</v>
      </c>
    </row>
    <row r="137" s="2" customFormat="1">
      <c r="A137" s="39"/>
      <c r="B137" s="40"/>
      <c r="C137" s="41"/>
      <c r="D137" s="241" t="s">
        <v>166</v>
      </c>
      <c r="E137" s="41"/>
      <c r="F137" s="242" t="s">
        <v>505</v>
      </c>
      <c r="G137" s="41"/>
      <c r="H137" s="41"/>
      <c r="I137" s="243"/>
      <c r="J137" s="41"/>
      <c r="K137" s="41"/>
      <c r="L137" s="45"/>
      <c r="M137" s="244"/>
      <c r="N137" s="245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84</v>
      </c>
    </row>
    <row r="138" s="2" customFormat="1" ht="16.5" customHeight="1">
      <c r="A138" s="39"/>
      <c r="B138" s="40"/>
      <c r="C138" s="289" t="s">
        <v>190</v>
      </c>
      <c r="D138" s="289" t="s">
        <v>277</v>
      </c>
      <c r="E138" s="290" t="s">
        <v>506</v>
      </c>
      <c r="F138" s="291" t="s">
        <v>408</v>
      </c>
      <c r="G138" s="292" t="s">
        <v>185</v>
      </c>
      <c r="H138" s="293">
        <v>9.1999999999999993</v>
      </c>
      <c r="I138" s="294"/>
      <c r="J138" s="295">
        <f>ROUND(I138*H138,2)</f>
        <v>0</v>
      </c>
      <c r="K138" s="291" t="s">
        <v>163</v>
      </c>
      <c r="L138" s="296"/>
      <c r="M138" s="297" t="s">
        <v>1</v>
      </c>
      <c r="N138" s="298" t="s">
        <v>39</v>
      </c>
      <c r="O138" s="92"/>
      <c r="P138" s="237">
        <f>O138*H138</f>
        <v>0</v>
      </c>
      <c r="Q138" s="237">
        <v>0.20000000000000001</v>
      </c>
      <c r="R138" s="237">
        <f>Q138*H138</f>
        <v>1.8399999999999999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207</v>
      </c>
      <c r="AT138" s="239" t="s">
        <v>277</v>
      </c>
      <c r="AU138" s="239" t="s">
        <v>84</v>
      </c>
      <c r="AY138" s="18" t="s">
        <v>157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82</v>
      </c>
      <c r="BK138" s="240">
        <f>ROUND(I138*H138,2)</f>
        <v>0</v>
      </c>
      <c r="BL138" s="18" t="s">
        <v>164</v>
      </c>
      <c r="BM138" s="239" t="s">
        <v>667</v>
      </c>
    </row>
    <row r="139" s="2" customFormat="1">
      <c r="A139" s="39"/>
      <c r="B139" s="40"/>
      <c r="C139" s="41"/>
      <c r="D139" s="241" t="s">
        <v>166</v>
      </c>
      <c r="E139" s="41"/>
      <c r="F139" s="242" t="s">
        <v>408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84</v>
      </c>
    </row>
    <row r="140" s="13" customFormat="1">
      <c r="A140" s="13"/>
      <c r="B140" s="246"/>
      <c r="C140" s="247"/>
      <c r="D140" s="241" t="s">
        <v>168</v>
      </c>
      <c r="E140" s="247"/>
      <c r="F140" s="249" t="s">
        <v>657</v>
      </c>
      <c r="G140" s="247"/>
      <c r="H140" s="250">
        <v>9.1999999999999993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168</v>
      </c>
      <c r="AU140" s="256" t="s">
        <v>84</v>
      </c>
      <c r="AV140" s="13" t="s">
        <v>84</v>
      </c>
      <c r="AW140" s="13" t="s">
        <v>4</v>
      </c>
      <c r="AX140" s="13" t="s">
        <v>82</v>
      </c>
      <c r="AY140" s="256" t="s">
        <v>157</v>
      </c>
    </row>
    <row r="141" s="2" customFormat="1" ht="16.5" customHeight="1">
      <c r="A141" s="39"/>
      <c r="B141" s="40"/>
      <c r="C141" s="228" t="s">
        <v>197</v>
      </c>
      <c r="D141" s="228" t="s">
        <v>159</v>
      </c>
      <c r="E141" s="229" t="s">
        <v>658</v>
      </c>
      <c r="F141" s="230" t="s">
        <v>513</v>
      </c>
      <c r="G141" s="231" t="s">
        <v>511</v>
      </c>
      <c r="H141" s="232">
        <v>65</v>
      </c>
      <c r="I141" s="233"/>
      <c r="J141" s="234">
        <f>ROUND(I141*H141,2)</f>
        <v>0</v>
      </c>
      <c r="K141" s="230" t="s">
        <v>1</v>
      </c>
      <c r="L141" s="45"/>
      <c r="M141" s="235" t="s">
        <v>1</v>
      </c>
      <c r="N141" s="236" t="s">
        <v>39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164</v>
      </c>
      <c r="AT141" s="239" t="s">
        <v>159</v>
      </c>
      <c r="AU141" s="239" t="s">
        <v>84</v>
      </c>
      <c r="AY141" s="18" t="s">
        <v>157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82</v>
      </c>
      <c r="BK141" s="240">
        <f>ROUND(I141*H141,2)</f>
        <v>0</v>
      </c>
      <c r="BL141" s="18" t="s">
        <v>164</v>
      </c>
      <c r="BM141" s="239" t="s">
        <v>668</v>
      </c>
    </row>
    <row r="142" s="2" customFormat="1">
      <c r="A142" s="39"/>
      <c r="B142" s="40"/>
      <c r="C142" s="41"/>
      <c r="D142" s="241" t="s">
        <v>166</v>
      </c>
      <c r="E142" s="41"/>
      <c r="F142" s="242" t="s">
        <v>513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84</v>
      </c>
    </row>
    <row r="143" s="2" customFormat="1" ht="16.5" customHeight="1">
      <c r="A143" s="39"/>
      <c r="B143" s="40"/>
      <c r="C143" s="228" t="s">
        <v>202</v>
      </c>
      <c r="D143" s="228" t="s">
        <v>159</v>
      </c>
      <c r="E143" s="229" t="s">
        <v>514</v>
      </c>
      <c r="F143" s="230" t="s">
        <v>515</v>
      </c>
      <c r="G143" s="231" t="s">
        <v>286</v>
      </c>
      <c r="H143" s="232">
        <v>1</v>
      </c>
      <c r="I143" s="233"/>
      <c r="J143" s="234">
        <f>ROUND(I143*H143,2)</f>
        <v>0</v>
      </c>
      <c r="K143" s="230" t="s">
        <v>1</v>
      </c>
      <c r="L143" s="45"/>
      <c r="M143" s="235" t="s">
        <v>1</v>
      </c>
      <c r="N143" s="236" t="s">
        <v>39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164</v>
      </c>
      <c r="AT143" s="239" t="s">
        <v>159</v>
      </c>
      <c r="AU143" s="239" t="s">
        <v>84</v>
      </c>
      <c r="AY143" s="18" t="s">
        <v>157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82</v>
      </c>
      <c r="BK143" s="240">
        <f>ROUND(I143*H143,2)</f>
        <v>0</v>
      </c>
      <c r="BL143" s="18" t="s">
        <v>164</v>
      </c>
      <c r="BM143" s="239" t="s">
        <v>669</v>
      </c>
    </row>
    <row r="144" s="2" customFormat="1">
      <c r="A144" s="39"/>
      <c r="B144" s="40"/>
      <c r="C144" s="41"/>
      <c r="D144" s="241" t="s">
        <v>166</v>
      </c>
      <c r="E144" s="41"/>
      <c r="F144" s="242" t="s">
        <v>517</v>
      </c>
      <c r="G144" s="41"/>
      <c r="H144" s="41"/>
      <c r="I144" s="243"/>
      <c r="J144" s="41"/>
      <c r="K144" s="41"/>
      <c r="L144" s="45"/>
      <c r="M144" s="244"/>
      <c r="N144" s="245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84</v>
      </c>
    </row>
    <row r="145" s="2" customFormat="1">
      <c r="A145" s="39"/>
      <c r="B145" s="40"/>
      <c r="C145" s="41"/>
      <c r="D145" s="241" t="s">
        <v>500</v>
      </c>
      <c r="E145" s="41"/>
      <c r="F145" s="307" t="s">
        <v>518</v>
      </c>
      <c r="G145" s="41"/>
      <c r="H145" s="41"/>
      <c r="I145" s="243"/>
      <c r="J145" s="41"/>
      <c r="K145" s="41"/>
      <c r="L145" s="45"/>
      <c r="M145" s="299"/>
      <c r="N145" s="300"/>
      <c r="O145" s="301"/>
      <c r="P145" s="301"/>
      <c r="Q145" s="301"/>
      <c r="R145" s="301"/>
      <c r="S145" s="301"/>
      <c r="T145" s="302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500</v>
      </c>
      <c r="AU145" s="18" t="s">
        <v>84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WK82XgKm5AeqiDmcZ7ugeyPxylBn+0eUJcJJEaKPvf6wn6AQSRdfcHvYfzfpJfDquYM6ZmP7Q53AW4koQjpTUA==" hashValue="bKJVbBHso/VxtQWVh+g5Ae1iFoCQfRtcy0bONa0XlCkw/hJv2yBxKd8Mf1YXB5yc7ioY1yQ7Uls3oxNY+yg5XQ==" algorithmName="SHA-512" password="CC35"/>
  <autoFilter ref="C125:K14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670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9. 7. 2023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2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2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32</v>
      </c>
      <c r="E23" s="39"/>
      <c r="F23" s="39"/>
      <c r="G23" s="39"/>
      <c r="H23" s="39"/>
      <c r="I23" s="152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2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34</v>
      </c>
      <c r="E30" s="39"/>
      <c r="F30" s="39"/>
      <c r="G30" s="39"/>
      <c r="H30" s="39"/>
      <c r="I30" s="39"/>
      <c r="J30" s="16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36</v>
      </c>
      <c r="G32" s="39"/>
      <c r="H32" s="39"/>
      <c r="I32" s="163" t="s">
        <v>35</v>
      </c>
      <c r="J32" s="16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38</v>
      </c>
      <c r="E33" s="152" t="s">
        <v>39</v>
      </c>
      <c r="F33" s="165">
        <f>ROUND((SUM(BE118:BE132)),  2)</f>
        <v>0</v>
      </c>
      <c r="G33" s="39"/>
      <c r="H33" s="39"/>
      <c r="I33" s="166">
        <v>0.20999999999999999</v>
      </c>
      <c r="J33" s="165">
        <f>ROUND(((SUM(BE118:BE132))*I33),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40</v>
      </c>
      <c r="F34" s="165">
        <f>ROUND((SUM(BF118:BF132)),  2)</f>
        <v>0</v>
      </c>
      <c r="G34" s="39"/>
      <c r="H34" s="39"/>
      <c r="I34" s="166">
        <v>0.12</v>
      </c>
      <c r="J34" s="165">
        <f>ROUND(((SUM(BF118:BF132))*I34),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41</v>
      </c>
      <c r="F35" s="165">
        <f>ROUND((SUM(BG118:BG132)),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42</v>
      </c>
      <c r="F36" s="165">
        <f>ROUND((SUM(BH118:BH132)),  2)</f>
        <v>0</v>
      </c>
      <c r="G36" s="39"/>
      <c r="H36" s="39"/>
      <c r="I36" s="166">
        <v>0.12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ROUND((SUM(BI118:BI132)),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44</v>
      </c>
      <c r="E39" s="169"/>
      <c r="F39" s="169"/>
      <c r="G39" s="170" t="s">
        <v>45</v>
      </c>
      <c r="H39" s="171" t="s">
        <v>46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Trboušany</v>
      </c>
      <c r="G89" s="41"/>
      <c r="H89" s="41"/>
      <c r="I89" s="33" t="s">
        <v>22</v>
      </c>
      <c r="J89" s="80" t="str">
        <f>IF(J12="","",J12)</f>
        <v>9. 7. 2023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133</v>
      </c>
      <c r="D94" s="187"/>
      <c r="E94" s="187"/>
      <c r="F94" s="187"/>
      <c r="G94" s="187"/>
      <c r="H94" s="187"/>
      <c r="I94" s="187"/>
      <c r="J94" s="188" t="s">
        <v>134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135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136</v>
      </c>
    </row>
    <row r="97" s="9" customFormat="1" ht="24.96" customHeight="1">
      <c r="A97" s="9"/>
      <c r="B97" s="190"/>
      <c r="C97" s="191"/>
      <c r="D97" s="192" t="s">
        <v>137</v>
      </c>
      <c r="E97" s="193"/>
      <c r="F97" s="193"/>
      <c r="G97" s="193"/>
      <c r="H97" s="193"/>
      <c r="I97" s="193"/>
      <c r="J97" s="194">
        <f>J119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306</v>
      </c>
      <c r="E98" s="198"/>
      <c r="F98" s="198"/>
      <c r="G98" s="198"/>
      <c r="H98" s="198"/>
      <c r="I98" s="198"/>
      <c r="J98" s="199">
        <f>J120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142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85" t="str">
        <f>E7</f>
        <v>Výsadba zeleně na p. č. 1677, 1161 a průleh PR3, k. ú. Trboušany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03 VRN - Vedlejší rozpočtové náklady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Trboušany</v>
      </c>
      <c r="G112" s="41"/>
      <c r="H112" s="41"/>
      <c r="I112" s="33" t="s">
        <v>22</v>
      </c>
      <c r="J112" s="80" t="str">
        <f>IF(J12="","",J12)</f>
        <v>9. 7. 2023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30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32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1"/>
      <c r="B117" s="202"/>
      <c r="C117" s="203" t="s">
        <v>143</v>
      </c>
      <c r="D117" s="204" t="s">
        <v>59</v>
      </c>
      <c r="E117" s="204" t="s">
        <v>55</v>
      </c>
      <c r="F117" s="204" t="s">
        <v>56</v>
      </c>
      <c r="G117" s="204" t="s">
        <v>144</v>
      </c>
      <c r="H117" s="204" t="s">
        <v>145</v>
      </c>
      <c r="I117" s="204" t="s">
        <v>146</v>
      </c>
      <c r="J117" s="204" t="s">
        <v>134</v>
      </c>
      <c r="K117" s="205" t="s">
        <v>147</v>
      </c>
      <c r="L117" s="206"/>
      <c r="M117" s="101" t="s">
        <v>1</v>
      </c>
      <c r="N117" s="102" t="s">
        <v>38</v>
      </c>
      <c r="O117" s="102" t="s">
        <v>148</v>
      </c>
      <c r="P117" s="102" t="s">
        <v>149</v>
      </c>
      <c r="Q117" s="102" t="s">
        <v>150</v>
      </c>
      <c r="R117" s="102" t="s">
        <v>151</v>
      </c>
      <c r="S117" s="102" t="s">
        <v>152</v>
      </c>
      <c r="T117" s="103" t="s">
        <v>153</v>
      </c>
      <c r="U117" s="201"/>
      <c r="V117" s="201"/>
      <c r="W117" s="201"/>
      <c r="X117" s="201"/>
      <c r="Y117" s="201"/>
      <c r="Z117" s="201"/>
      <c r="AA117" s="201"/>
      <c r="AB117" s="201"/>
      <c r="AC117" s="201"/>
      <c r="AD117" s="201"/>
      <c r="AE117" s="201"/>
    </row>
    <row r="118" s="2" customFormat="1" ht="22.8" customHeight="1">
      <c r="A118" s="39"/>
      <c r="B118" s="40"/>
      <c r="C118" s="108" t="s">
        <v>154</v>
      </c>
      <c r="D118" s="41"/>
      <c r="E118" s="41"/>
      <c r="F118" s="41"/>
      <c r="G118" s="41"/>
      <c r="H118" s="41"/>
      <c r="I118" s="41"/>
      <c r="J118" s="207">
        <f>BK118</f>
        <v>0</v>
      </c>
      <c r="K118" s="41"/>
      <c r="L118" s="45"/>
      <c r="M118" s="104"/>
      <c r="N118" s="208"/>
      <c r="O118" s="105"/>
      <c r="P118" s="209">
        <f>P119</f>
        <v>0</v>
      </c>
      <c r="Q118" s="105"/>
      <c r="R118" s="209">
        <f>R119</f>
        <v>0.0061200000000000004</v>
      </c>
      <c r="S118" s="105"/>
      <c r="T118" s="210">
        <f>T119</f>
        <v>0.114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73</v>
      </c>
      <c r="AU118" s="18" t="s">
        <v>136</v>
      </c>
      <c r="BK118" s="211">
        <f>BK119</f>
        <v>0</v>
      </c>
    </row>
    <row r="119" s="12" customFormat="1" ht="25.92" customHeight="1">
      <c r="A119" s="12"/>
      <c r="B119" s="212"/>
      <c r="C119" s="213"/>
      <c r="D119" s="214" t="s">
        <v>73</v>
      </c>
      <c r="E119" s="215" t="s">
        <v>155</v>
      </c>
      <c r="F119" s="215" t="s">
        <v>156</v>
      </c>
      <c r="G119" s="213"/>
      <c r="H119" s="213"/>
      <c r="I119" s="216"/>
      <c r="J119" s="217">
        <f>BK119</f>
        <v>0</v>
      </c>
      <c r="K119" s="213"/>
      <c r="L119" s="218"/>
      <c r="M119" s="219"/>
      <c r="N119" s="220"/>
      <c r="O119" s="220"/>
      <c r="P119" s="221">
        <f>P120</f>
        <v>0</v>
      </c>
      <c r="Q119" s="220"/>
      <c r="R119" s="221">
        <f>R120</f>
        <v>0.0061200000000000004</v>
      </c>
      <c r="S119" s="220"/>
      <c r="T119" s="222">
        <f>T120</f>
        <v>0.114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3" t="s">
        <v>190</v>
      </c>
      <c r="AT119" s="224" t="s">
        <v>73</v>
      </c>
      <c r="AU119" s="224" t="s">
        <v>74</v>
      </c>
      <c r="AY119" s="223" t="s">
        <v>157</v>
      </c>
      <c r="BK119" s="225">
        <f>BK120</f>
        <v>0</v>
      </c>
    </row>
    <row r="120" s="12" customFormat="1" ht="22.8" customHeight="1">
      <c r="A120" s="12"/>
      <c r="B120" s="212"/>
      <c r="C120" s="213"/>
      <c r="D120" s="214" t="s">
        <v>73</v>
      </c>
      <c r="E120" s="226" t="s">
        <v>307</v>
      </c>
      <c r="F120" s="226" t="s">
        <v>86</v>
      </c>
      <c r="G120" s="213"/>
      <c r="H120" s="213"/>
      <c r="I120" s="216"/>
      <c r="J120" s="227">
        <f>BK120</f>
        <v>0</v>
      </c>
      <c r="K120" s="213"/>
      <c r="L120" s="218"/>
      <c r="M120" s="219"/>
      <c r="N120" s="220"/>
      <c r="O120" s="220"/>
      <c r="P120" s="221">
        <f>SUM(P121:P132)</f>
        <v>0</v>
      </c>
      <c r="Q120" s="220"/>
      <c r="R120" s="221">
        <f>SUM(R121:R132)</f>
        <v>0.0061200000000000004</v>
      </c>
      <c r="S120" s="220"/>
      <c r="T120" s="222">
        <f>SUM(T121:T132)</f>
        <v>0.114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3" t="s">
        <v>190</v>
      </c>
      <c r="AT120" s="224" t="s">
        <v>73</v>
      </c>
      <c r="AU120" s="224" t="s">
        <v>82</v>
      </c>
      <c r="AY120" s="223" t="s">
        <v>157</v>
      </c>
      <c r="BK120" s="225">
        <f>SUM(BK121:BK132)</f>
        <v>0</v>
      </c>
    </row>
    <row r="121" s="2" customFormat="1" ht="76.35" customHeight="1">
      <c r="A121" s="39"/>
      <c r="B121" s="40"/>
      <c r="C121" s="228" t="s">
        <v>82</v>
      </c>
      <c r="D121" s="228" t="s">
        <v>159</v>
      </c>
      <c r="E121" s="229" t="s">
        <v>308</v>
      </c>
      <c r="F121" s="230" t="s">
        <v>309</v>
      </c>
      <c r="G121" s="231" t="s">
        <v>310</v>
      </c>
      <c r="H121" s="232">
        <v>1</v>
      </c>
      <c r="I121" s="233"/>
      <c r="J121" s="234">
        <f>ROUND(I121*H121,2)</f>
        <v>0</v>
      </c>
      <c r="K121" s="230" t="s">
        <v>1</v>
      </c>
      <c r="L121" s="45"/>
      <c r="M121" s="235" t="s">
        <v>1</v>
      </c>
      <c r="N121" s="236" t="s">
        <v>39</v>
      </c>
      <c r="O121" s="92"/>
      <c r="P121" s="237">
        <f>O121*H121</f>
        <v>0</v>
      </c>
      <c r="Q121" s="237">
        <v>0.0010200000000000001</v>
      </c>
      <c r="R121" s="237">
        <f>Q121*H121</f>
        <v>0.0010200000000000001</v>
      </c>
      <c r="S121" s="237">
        <v>0.019</v>
      </c>
      <c r="T121" s="238">
        <f>S121*H121</f>
        <v>0.019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9" t="s">
        <v>164</v>
      </c>
      <c r="AT121" s="239" t="s">
        <v>159</v>
      </c>
      <c r="AU121" s="239" t="s">
        <v>84</v>
      </c>
      <c r="AY121" s="18" t="s">
        <v>157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8" t="s">
        <v>82</v>
      </c>
      <c r="BK121" s="240">
        <f>ROUND(I121*H121,2)</f>
        <v>0</v>
      </c>
      <c r="BL121" s="18" t="s">
        <v>164</v>
      </c>
      <c r="BM121" s="239" t="s">
        <v>671</v>
      </c>
    </row>
    <row r="122" s="2" customFormat="1">
      <c r="A122" s="39"/>
      <c r="B122" s="40"/>
      <c r="C122" s="41"/>
      <c r="D122" s="241" t="s">
        <v>166</v>
      </c>
      <c r="E122" s="41"/>
      <c r="F122" s="242" t="s">
        <v>309</v>
      </c>
      <c r="G122" s="41"/>
      <c r="H122" s="41"/>
      <c r="I122" s="243"/>
      <c r="J122" s="41"/>
      <c r="K122" s="41"/>
      <c r="L122" s="45"/>
      <c r="M122" s="244"/>
      <c r="N122" s="245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166</v>
      </c>
      <c r="AU122" s="18" t="s">
        <v>84</v>
      </c>
    </row>
    <row r="123" s="2" customFormat="1" ht="16.5" customHeight="1">
      <c r="A123" s="39"/>
      <c r="B123" s="40"/>
      <c r="C123" s="228" t="s">
        <v>84</v>
      </c>
      <c r="D123" s="228" t="s">
        <v>159</v>
      </c>
      <c r="E123" s="229" t="s">
        <v>316</v>
      </c>
      <c r="F123" s="230" t="s">
        <v>317</v>
      </c>
      <c r="G123" s="231" t="s">
        <v>310</v>
      </c>
      <c r="H123" s="232">
        <v>1</v>
      </c>
      <c r="I123" s="233"/>
      <c r="J123" s="234">
        <f>ROUND(I123*H123,2)</f>
        <v>0</v>
      </c>
      <c r="K123" s="230" t="s">
        <v>1</v>
      </c>
      <c r="L123" s="45"/>
      <c r="M123" s="235" t="s">
        <v>1</v>
      </c>
      <c r="N123" s="236" t="s">
        <v>39</v>
      </c>
      <c r="O123" s="92"/>
      <c r="P123" s="237">
        <f>O123*H123</f>
        <v>0</v>
      </c>
      <c r="Q123" s="237">
        <v>0.0010200000000000001</v>
      </c>
      <c r="R123" s="237">
        <f>Q123*H123</f>
        <v>0.0010200000000000001</v>
      </c>
      <c r="S123" s="237">
        <v>0.019</v>
      </c>
      <c r="T123" s="238">
        <f>S123*H123</f>
        <v>0.019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9" t="s">
        <v>164</v>
      </c>
      <c r="AT123" s="239" t="s">
        <v>159</v>
      </c>
      <c r="AU123" s="239" t="s">
        <v>84</v>
      </c>
      <c r="AY123" s="18" t="s">
        <v>157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8" t="s">
        <v>82</v>
      </c>
      <c r="BK123" s="240">
        <f>ROUND(I123*H123,2)</f>
        <v>0</v>
      </c>
      <c r="BL123" s="18" t="s">
        <v>164</v>
      </c>
      <c r="BM123" s="239" t="s">
        <v>672</v>
      </c>
    </row>
    <row r="124" s="2" customFormat="1">
      <c r="A124" s="39"/>
      <c r="B124" s="40"/>
      <c r="C124" s="41"/>
      <c r="D124" s="241" t="s">
        <v>166</v>
      </c>
      <c r="E124" s="41"/>
      <c r="F124" s="242" t="s">
        <v>319</v>
      </c>
      <c r="G124" s="41"/>
      <c r="H124" s="41"/>
      <c r="I124" s="243"/>
      <c r="J124" s="41"/>
      <c r="K124" s="41"/>
      <c r="L124" s="45"/>
      <c r="M124" s="244"/>
      <c r="N124" s="245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84</v>
      </c>
    </row>
    <row r="125" s="2" customFormat="1" ht="37.8" customHeight="1">
      <c r="A125" s="39"/>
      <c r="B125" s="40"/>
      <c r="C125" s="228" t="s">
        <v>100</v>
      </c>
      <c r="D125" s="228" t="s">
        <v>159</v>
      </c>
      <c r="E125" s="229" t="s">
        <v>320</v>
      </c>
      <c r="F125" s="230" t="s">
        <v>321</v>
      </c>
      <c r="G125" s="231" t="s">
        <v>310</v>
      </c>
      <c r="H125" s="232">
        <v>1</v>
      </c>
      <c r="I125" s="233"/>
      <c r="J125" s="234">
        <f>ROUND(I125*H125,2)</f>
        <v>0</v>
      </c>
      <c r="K125" s="230" t="s">
        <v>1</v>
      </c>
      <c r="L125" s="45"/>
      <c r="M125" s="235" t="s">
        <v>1</v>
      </c>
      <c r="N125" s="236" t="s">
        <v>39</v>
      </c>
      <c r="O125" s="92"/>
      <c r="P125" s="237">
        <f>O125*H125</f>
        <v>0</v>
      </c>
      <c r="Q125" s="237">
        <v>0.0010200000000000001</v>
      </c>
      <c r="R125" s="237">
        <f>Q125*H125</f>
        <v>0.0010200000000000001</v>
      </c>
      <c r="S125" s="237">
        <v>0.019</v>
      </c>
      <c r="T125" s="238">
        <f>S125*H125</f>
        <v>0.019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9" t="s">
        <v>164</v>
      </c>
      <c r="AT125" s="239" t="s">
        <v>159</v>
      </c>
      <c r="AU125" s="239" t="s">
        <v>84</v>
      </c>
      <c r="AY125" s="18" t="s">
        <v>157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8" t="s">
        <v>82</v>
      </c>
      <c r="BK125" s="240">
        <f>ROUND(I125*H125,2)</f>
        <v>0</v>
      </c>
      <c r="BL125" s="18" t="s">
        <v>164</v>
      </c>
      <c r="BM125" s="239" t="s">
        <v>673</v>
      </c>
    </row>
    <row r="126" s="2" customFormat="1">
      <c r="A126" s="39"/>
      <c r="B126" s="40"/>
      <c r="C126" s="41"/>
      <c r="D126" s="241" t="s">
        <v>166</v>
      </c>
      <c r="E126" s="41"/>
      <c r="F126" s="242" t="s">
        <v>321</v>
      </c>
      <c r="G126" s="41"/>
      <c r="H126" s="41"/>
      <c r="I126" s="243"/>
      <c r="J126" s="41"/>
      <c r="K126" s="41"/>
      <c r="L126" s="45"/>
      <c r="M126" s="244"/>
      <c r="N126" s="245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84</v>
      </c>
    </row>
    <row r="127" s="2" customFormat="1" ht="44.25" customHeight="1">
      <c r="A127" s="39"/>
      <c r="B127" s="40"/>
      <c r="C127" s="228" t="s">
        <v>164</v>
      </c>
      <c r="D127" s="228" t="s">
        <v>159</v>
      </c>
      <c r="E127" s="229" t="s">
        <v>323</v>
      </c>
      <c r="F127" s="230" t="s">
        <v>324</v>
      </c>
      <c r="G127" s="231" t="s">
        <v>310</v>
      </c>
      <c r="H127" s="232">
        <v>1</v>
      </c>
      <c r="I127" s="233"/>
      <c r="J127" s="234">
        <f>ROUND(I127*H127,2)</f>
        <v>0</v>
      </c>
      <c r="K127" s="230" t="s">
        <v>1</v>
      </c>
      <c r="L127" s="45"/>
      <c r="M127" s="235" t="s">
        <v>1</v>
      </c>
      <c r="N127" s="236" t="s">
        <v>39</v>
      </c>
      <c r="O127" s="92"/>
      <c r="P127" s="237">
        <f>O127*H127</f>
        <v>0</v>
      </c>
      <c r="Q127" s="237">
        <v>0.0010200000000000001</v>
      </c>
      <c r="R127" s="237">
        <f>Q127*H127</f>
        <v>0.0010200000000000001</v>
      </c>
      <c r="S127" s="237">
        <v>0.019</v>
      </c>
      <c r="T127" s="238">
        <f>S127*H127</f>
        <v>0.019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9" t="s">
        <v>164</v>
      </c>
      <c r="AT127" s="239" t="s">
        <v>159</v>
      </c>
      <c r="AU127" s="239" t="s">
        <v>84</v>
      </c>
      <c r="AY127" s="18" t="s">
        <v>157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8" t="s">
        <v>82</v>
      </c>
      <c r="BK127" s="240">
        <f>ROUND(I127*H127,2)</f>
        <v>0</v>
      </c>
      <c r="BL127" s="18" t="s">
        <v>164</v>
      </c>
      <c r="BM127" s="239" t="s">
        <v>674</v>
      </c>
    </row>
    <row r="128" s="2" customFormat="1">
      <c r="A128" s="39"/>
      <c r="B128" s="40"/>
      <c r="C128" s="41"/>
      <c r="D128" s="241" t="s">
        <v>166</v>
      </c>
      <c r="E128" s="41"/>
      <c r="F128" s="242" t="s">
        <v>324</v>
      </c>
      <c r="G128" s="41"/>
      <c r="H128" s="41"/>
      <c r="I128" s="243"/>
      <c r="J128" s="41"/>
      <c r="K128" s="41"/>
      <c r="L128" s="45"/>
      <c r="M128" s="244"/>
      <c r="N128" s="245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166</v>
      </c>
      <c r="AU128" s="18" t="s">
        <v>84</v>
      </c>
    </row>
    <row r="129" s="2" customFormat="1" ht="37.8" customHeight="1">
      <c r="A129" s="39"/>
      <c r="B129" s="40"/>
      <c r="C129" s="228" t="s">
        <v>190</v>
      </c>
      <c r="D129" s="228" t="s">
        <v>159</v>
      </c>
      <c r="E129" s="229" t="s">
        <v>329</v>
      </c>
      <c r="F129" s="230" t="s">
        <v>330</v>
      </c>
      <c r="G129" s="231" t="s">
        <v>286</v>
      </c>
      <c r="H129" s="232">
        <v>1</v>
      </c>
      <c r="I129" s="233"/>
      <c r="J129" s="234">
        <f>ROUND(I129*H129,2)</f>
        <v>0</v>
      </c>
      <c r="K129" s="230" t="s">
        <v>1</v>
      </c>
      <c r="L129" s="45"/>
      <c r="M129" s="235" t="s">
        <v>1</v>
      </c>
      <c r="N129" s="236" t="s">
        <v>39</v>
      </c>
      <c r="O129" s="92"/>
      <c r="P129" s="237">
        <f>O129*H129</f>
        <v>0</v>
      </c>
      <c r="Q129" s="237">
        <v>0.0010200000000000001</v>
      </c>
      <c r="R129" s="237">
        <f>Q129*H129</f>
        <v>0.0010200000000000001</v>
      </c>
      <c r="S129" s="237">
        <v>0.019</v>
      </c>
      <c r="T129" s="238">
        <f>S129*H129</f>
        <v>0.019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164</v>
      </c>
      <c r="AT129" s="239" t="s">
        <v>159</v>
      </c>
      <c r="AU129" s="239" t="s">
        <v>84</v>
      </c>
      <c r="AY129" s="18" t="s">
        <v>157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82</v>
      </c>
      <c r="BK129" s="240">
        <f>ROUND(I129*H129,2)</f>
        <v>0</v>
      </c>
      <c r="BL129" s="18" t="s">
        <v>164</v>
      </c>
      <c r="BM129" s="239" t="s">
        <v>675</v>
      </c>
    </row>
    <row r="130" s="2" customFormat="1">
      <c r="A130" s="39"/>
      <c r="B130" s="40"/>
      <c r="C130" s="41"/>
      <c r="D130" s="241" t="s">
        <v>166</v>
      </c>
      <c r="E130" s="41"/>
      <c r="F130" s="242" t="s">
        <v>332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84</v>
      </c>
    </row>
    <row r="131" s="2" customFormat="1" ht="16.5" customHeight="1">
      <c r="A131" s="39"/>
      <c r="B131" s="40"/>
      <c r="C131" s="228" t="s">
        <v>197</v>
      </c>
      <c r="D131" s="228" t="s">
        <v>159</v>
      </c>
      <c r="E131" s="229" t="s">
        <v>333</v>
      </c>
      <c r="F131" s="230" t="s">
        <v>334</v>
      </c>
      <c r="G131" s="231" t="s">
        <v>310</v>
      </c>
      <c r="H131" s="232">
        <v>1</v>
      </c>
      <c r="I131" s="233"/>
      <c r="J131" s="234">
        <f>ROUND(I131*H131,2)</f>
        <v>0</v>
      </c>
      <c r="K131" s="230" t="s">
        <v>1</v>
      </c>
      <c r="L131" s="45"/>
      <c r="M131" s="235" t="s">
        <v>1</v>
      </c>
      <c r="N131" s="236" t="s">
        <v>39</v>
      </c>
      <c r="O131" s="92"/>
      <c r="P131" s="237">
        <f>O131*H131</f>
        <v>0</v>
      </c>
      <c r="Q131" s="237">
        <v>0.0010200000000000001</v>
      </c>
      <c r="R131" s="237">
        <f>Q131*H131</f>
        <v>0.0010200000000000001</v>
      </c>
      <c r="S131" s="237">
        <v>0.019</v>
      </c>
      <c r="T131" s="238">
        <f>S131*H131</f>
        <v>0.019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164</v>
      </c>
      <c r="AT131" s="239" t="s">
        <v>159</v>
      </c>
      <c r="AU131" s="239" t="s">
        <v>84</v>
      </c>
      <c r="AY131" s="18" t="s">
        <v>157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82</v>
      </c>
      <c r="BK131" s="240">
        <f>ROUND(I131*H131,2)</f>
        <v>0</v>
      </c>
      <c r="BL131" s="18" t="s">
        <v>164</v>
      </c>
      <c r="BM131" s="239" t="s">
        <v>676</v>
      </c>
    </row>
    <row r="132" s="2" customFormat="1">
      <c r="A132" s="39"/>
      <c r="B132" s="40"/>
      <c r="C132" s="41"/>
      <c r="D132" s="241" t="s">
        <v>166</v>
      </c>
      <c r="E132" s="41"/>
      <c r="F132" s="242" t="s">
        <v>336</v>
      </c>
      <c r="G132" s="41"/>
      <c r="H132" s="41"/>
      <c r="I132" s="243"/>
      <c r="J132" s="41"/>
      <c r="K132" s="41"/>
      <c r="L132" s="45"/>
      <c r="M132" s="299"/>
      <c r="N132" s="300"/>
      <c r="O132" s="301"/>
      <c r="P132" s="301"/>
      <c r="Q132" s="301"/>
      <c r="R132" s="301"/>
      <c r="S132" s="301"/>
      <c r="T132" s="302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84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1plwRep4p3jmFCcSlJn7PARN6gbWDyIfgdYuqnw3mSaA2s7zQJxH55irrau2K18krNtHacw4/sj89KRZ4If/gQ==" hashValue="oEEsXGBIHnI/BKo0o5FJqsx3fFafCL+zmKa/CDqjCpAxAFt5M3w4OczapRYa/xbT1XvOFWm2hIZHsn8srA369w==" algorithmName="SHA-512" password="CC35"/>
  <autoFilter ref="C117:K13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1"/>
    </row>
    <row r="4" s="1" customFormat="1" ht="24.96" customHeight="1">
      <c r="B4" s="21"/>
      <c r="C4" s="150" t="s">
        <v>677</v>
      </c>
      <c r="H4" s="21"/>
    </row>
    <row r="5" s="1" customFormat="1" ht="12" customHeight="1">
      <c r="B5" s="21"/>
      <c r="C5" s="308" t="s">
        <v>13</v>
      </c>
      <c r="D5" s="158" t="s">
        <v>14</v>
      </c>
      <c r="E5" s="1"/>
      <c r="F5" s="1"/>
      <c r="H5" s="21"/>
    </row>
    <row r="6" s="1" customFormat="1" ht="36.96" customHeight="1">
      <c r="B6" s="21"/>
      <c r="C6" s="309" t="s">
        <v>16</v>
      </c>
      <c r="D6" s="310" t="s">
        <v>17</v>
      </c>
      <c r="E6" s="1"/>
      <c r="F6" s="1"/>
      <c r="H6" s="21"/>
    </row>
    <row r="7" s="1" customFormat="1" ht="16.5" customHeight="1">
      <c r="B7" s="21"/>
      <c r="C7" s="152" t="s">
        <v>22</v>
      </c>
      <c r="D7" s="155" t="str">
        <f>'Rekapitulace stavby'!AN8</f>
        <v>9. 7. 2023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1"/>
      <c r="B9" s="311"/>
      <c r="C9" s="312" t="s">
        <v>55</v>
      </c>
      <c r="D9" s="313" t="s">
        <v>56</v>
      </c>
      <c r="E9" s="313" t="s">
        <v>144</v>
      </c>
      <c r="F9" s="314" t="s">
        <v>678</v>
      </c>
      <c r="G9" s="201"/>
      <c r="H9" s="311"/>
    </row>
    <row r="10" s="2" customFormat="1" ht="26.4" customHeight="1">
      <c r="A10" s="39"/>
      <c r="B10" s="45"/>
      <c r="C10" s="315" t="s">
        <v>79</v>
      </c>
      <c r="D10" s="315" t="s">
        <v>80</v>
      </c>
      <c r="E10" s="39"/>
      <c r="F10" s="39"/>
      <c r="G10" s="39"/>
      <c r="H10" s="45"/>
    </row>
    <row r="11" s="2" customFormat="1" ht="16.8" customHeight="1">
      <c r="A11" s="39"/>
      <c r="B11" s="45"/>
      <c r="C11" s="316" t="s">
        <v>679</v>
      </c>
      <c r="D11" s="317" t="s">
        <v>680</v>
      </c>
      <c r="E11" s="318" t="s">
        <v>1</v>
      </c>
      <c r="F11" s="319">
        <v>3900</v>
      </c>
      <c r="G11" s="39"/>
      <c r="H11" s="45"/>
    </row>
    <row r="12" s="2" customFormat="1" ht="16.8" customHeight="1">
      <c r="A12" s="39"/>
      <c r="B12" s="45"/>
      <c r="C12" s="320" t="s">
        <v>1</v>
      </c>
      <c r="D12" s="320" t="s">
        <v>681</v>
      </c>
      <c r="E12" s="18" t="s">
        <v>1</v>
      </c>
      <c r="F12" s="321">
        <v>3900</v>
      </c>
      <c r="G12" s="39"/>
      <c r="H12" s="45"/>
    </row>
    <row r="13" s="2" customFormat="1" ht="16.8" customHeight="1">
      <c r="A13" s="39"/>
      <c r="B13" s="45"/>
      <c r="C13" s="316" t="s">
        <v>682</v>
      </c>
      <c r="D13" s="317" t="s">
        <v>683</v>
      </c>
      <c r="E13" s="318" t="s">
        <v>1</v>
      </c>
      <c r="F13" s="319">
        <v>2200</v>
      </c>
      <c r="G13" s="39"/>
      <c r="H13" s="45"/>
    </row>
    <row r="14" s="2" customFormat="1" ht="16.8" customHeight="1">
      <c r="A14" s="39"/>
      <c r="B14" s="45"/>
      <c r="C14" s="320" t="s">
        <v>1</v>
      </c>
      <c r="D14" s="320" t="s">
        <v>684</v>
      </c>
      <c r="E14" s="18" t="s">
        <v>1</v>
      </c>
      <c r="F14" s="321">
        <v>2200</v>
      </c>
      <c r="G14" s="39"/>
      <c r="H14" s="45"/>
    </row>
    <row r="15" s="2" customFormat="1" ht="7.44" customHeight="1">
      <c r="A15" s="39"/>
      <c r="B15" s="181"/>
      <c r="C15" s="182"/>
      <c r="D15" s="182"/>
      <c r="E15" s="182"/>
      <c r="F15" s="182"/>
      <c r="G15" s="182"/>
      <c r="H15" s="45"/>
    </row>
    <row r="16" s="2" customFormat="1">
      <c r="A16" s="39"/>
      <c r="B16" s="39"/>
      <c r="C16" s="39"/>
      <c r="D16" s="39"/>
      <c r="E16" s="39"/>
      <c r="F16" s="39"/>
      <c r="G16" s="39"/>
      <c r="H16" s="39"/>
    </row>
  </sheetData>
  <sheetProtection sheet="1" formatColumns="0" formatRows="0" objects="1" scenarios="1" spinCount="100000" saltValue="7nbr1AW+djhfLyfFCmzfJyhBrIXzPYVAYQR3hjlyFkTc9dmBkQYnGwkkpYy/i/tJxOfLp32hXaKRetLJJBigwg==" hashValue="ZOFQ8b0F4aW/tTzcRPEmS8CzwQlJnBT7y1NVZqo+aBNcViJVCRFNgmbddf4rLrbQ4T7YTfmksf7sTuUNON1MlQ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128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9. 7. 2023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129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130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32</v>
      </c>
      <c r="E23" s="39"/>
      <c r="F23" s="39"/>
      <c r="G23" s="39"/>
      <c r="H23" s="39"/>
      <c r="I23" s="152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131</v>
      </c>
      <c r="F24" s="39"/>
      <c r="G24" s="39"/>
      <c r="H24" s="39"/>
      <c r="I24" s="152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34</v>
      </c>
      <c r="E30" s="39"/>
      <c r="F30" s="39"/>
      <c r="G30" s="39"/>
      <c r="H30" s="39"/>
      <c r="I30" s="39"/>
      <c r="J30" s="16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36</v>
      </c>
      <c r="G32" s="39"/>
      <c r="H32" s="39"/>
      <c r="I32" s="163" t="s">
        <v>35</v>
      </c>
      <c r="J32" s="16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38</v>
      </c>
      <c r="E33" s="152" t="s">
        <v>39</v>
      </c>
      <c r="F33" s="165">
        <f>ROUND((SUM(BE121:BE211)),  2)</f>
        <v>0</v>
      </c>
      <c r="G33" s="39"/>
      <c r="H33" s="39"/>
      <c r="I33" s="166">
        <v>0.20999999999999999</v>
      </c>
      <c r="J33" s="165">
        <f>ROUND(((SUM(BE121:BE211))*I33),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40</v>
      </c>
      <c r="F34" s="165">
        <f>ROUND((SUM(BF121:BF211)),  2)</f>
        <v>0</v>
      </c>
      <c r="G34" s="39"/>
      <c r="H34" s="39"/>
      <c r="I34" s="166">
        <v>0.12</v>
      </c>
      <c r="J34" s="165">
        <f>ROUND(((SUM(BF121:BF211))*I34),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41</v>
      </c>
      <c r="F35" s="165">
        <f>ROUND((SUM(BG121:BG211)),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42</v>
      </c>
      <c r="F36" s="165">
        <f>ROUND((SUM(BH121:BH211)),  2)</f>
        <v>0</v>
      </c>
      <c r="G36" s="39"/>
      <c r="H36" s="39"/>
      <c r="I36" s="166">
        <v>0.12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ROUND((SUM(BI121:BI211)),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44</v>
      </c>
      <c r="E39" s="169"/>
      <c r="F39" s="169"/>
      <c r="G39" s="170" t="s">
        <v>45</v>
      </c>
      <c r="H39" s="171" t="s">
        <v>46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Protierozní opatření - průleh PR3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Trboušany</v>
      </c>
      <c r="G89" s="41"/>
      <c r="H89" s="41"/>
      <c r="I89" s="33" t="s">
        <v>22</v>
      </c>
      <c r="J89" s="80" t="str">
        <f>IF(J12="","",J12)</f>
        <v>9. 7. 2023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Trboušany</v>
      </c>
      <c r="G91" s="41"/>
      <c r="H91" s="41"/>
      <c r="I91" s="33" t="s">
        <v>30</v>
      </c>
      <c r="J91" s="37" t="str">
        <f>E21</f>
        <v>Tomáš Posker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VZD Invest s 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133</v>
      </c>
      <c r="D94" s="187"/>
      <c r="E94" s="187"/>
      <c r="F94" s="187"/>
      <c r="G94" s="187"/>
      <c r="H94" s="187"/>
      <c r="I94" s="187"/>
      <c r="J94" s="188" t="s">
        <v>134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135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136</v>
      </c>
    </row>
    <row r="97" s="9" customFormat="1" ht="24.96" customHeight="1">
      <c r="A97" s="9"/>
      <c r="B97" s="190"/>
      <c r="C97" s="191"/>
      <c r="D97" s="192" t="s">
        <v>137</v>
      </c>
      <c r="E97" s="193"/>
      <c r="F97" s="193"/>
      <c r="G97" s="193"/>
      <c r="H97" s="193"/>
      <c r="I97" s="193"/>
      <c r="J97" s="194">
        <f>J122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138</v>
      </c>
      <c r="E98" s="198"/>
      <c r="F98" s="198"/>
      <c r="G98" s="198"/>
      <c r="H98" s="198"/>
      <c r="I98" s="198"/>
      <c r="J98" s="199">
        <f>J123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4"/>
      <c r="D99" s="197" t="s">
        <v>139</v>
      </c>
      <c r="E99" s="198"/>
      <c r="F99" s="198"/>
      <c r="G99" s="198"/>
      <c r="H99" s="198"/>
      <c r="I99" s="198"/>
      <c r="J99" s="199">
        <f>J195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4"/>
      <c r="D100" s="197" t="s">
        <v>140</v>
      </c>
      <c r="E100" s="198"/>
      <c r="F100" s="198"/>
      <c r="G100" s="198"/>
      <c r="H100" s="198"/>
      <c r="I100" s="198"/>
      <c r="J100" s="199">
        <f>J203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141</v>
      </c>
      <c r="E101" s="198"/>
      <c r="F101" s="198"/>
      <c r="G101" s="198"/>
      <c r="H101" s="198"/>
      <c r="I101" s="198"/>
      <c r="J101" s="199">
        <f>J209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85" t="str">
        <f>E7</f>
        <v>Výsadba zeleně na p. č. 1677, 1161 a průleh PR3, k. ú. Trboušany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01 - Protierozní opatření - průleh PR3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Trboušany</v>
      </c>
      <c r="G115" s="41"/>
      <c r="H115" s="41"/>
      <c r="I115" s="33" t="s">
        <v>22</v>
      </c>
      <c r="J115" s="80" t="str">
        <f>IF(J12="","",J12)</f>
        <v>9. 7. 2023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Obec Trboušany</v>
      </c>
      <c r="G117" s="41"/>
      <c r="H117" s="41"/>
      <c r="I117" s="33" t="s">
        <v>30</v>
      </c>
      <c r="J117" s="37" t="str">
        <f>E21</f>
        <v>Tomáš Posker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32</v>
      </c>
      <c r="J118" s="37" t="str">
        <f>E24</f>
        <v>VZD Invest s 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1"/>
      <c r="B120" s="202"/>
      <c r="C120" s="203" t="s">
        <v>143</v>
      </c>
      <c r="D120" s="204" t="s">
        <v>59</v>
      </c>
      <c r="E120" s="204" t="s">
        <v>55</v>
      </c>
      <c r="F120" s="204" t="s">
        <v>56</v>
      </c>
      <c r="G120" s="204" t="s">
        <v>144</v>
      </c>
      <c r="H120" s="204" t="s">
        <v>145</v>
      </c>
      <c r="I120" s="204" t="s">
        <v>146</v>
      </c>
      <c r="J120" s="204" t="s">
        <v>134</v>
      </c>
      <c r="K120" s="205" t="s">
        <v>147</v>
      </c>
      <c r="L120" s="206"/>
      <c r="M120" s="101" t="s">
        <v>1</v>
      </c>
      <c r="N120" s="102" t="s">
        <v>38</v>
      </c>
      <c r="O120" s="102" t="s">
        <v>148</v>
      </c>
      <c r="P120" s="102" t="s">
        <v>149</v>
      </c>
      <c r="Q120" s="102" t="s">
        <v>150</v>
      </c>
      <c r="R120" s="102" t="s">
        <v>151</v>
      </c>
      <c r="S120" s="102" t="s">
        <v>152</v>
      </c>
      <c r="T120" s="103" t="s">
        <v>153</v>
      </c>
      <c r="U120" s="201"/>
      <c r="V120" s="201"/>
      <c r="W120" s="201"/>
      <c r="X120" s="201"/>
      <c r="Y120" s="201"/>
      <c r="Z120" s="201"/>
      <c r="AA120" s="201"/>
      <c r="AB120" s="201"/>
      <c r="AC120" s="201"/>
      <c r="AD120" s="201"/>
      <c r="AE120" s="201"/>
    </row>
    <row r="121" s="2" customFormat="1" ht="22.8" customHeight="1">
      <c r="A121" s="39"/>
      <c r="B121" s="40"/>
      <c r="C121" s="108" t="s">
        <v>154</v>
      </c>
      <c r="D121" s="41"/>
      <c r="E121" s="41"/>
      <c r="F121" s="41"/>
      <c r="G121" s="41"/>
      <c r="H121" s="41"/>
      <c r="I121" s="41"/>
      <c r="J121" s="207">
        <f>BK121</f>
        <v>0</v>
      </c>
      <c r="K121" s="41"/>
      <c r="L121" s="45"/>
      <c r="M121" s="104"/>
      <c r="N121" s="208"/>
      <c r="O121" s="105"/>
      <c r="P121" s="209">
        <f>P122</f>
        <v>0</v>
      </c>
      <c r="Q121" s="105"/>
      <c r="R121" s="209">
        <f>R122</f>
        <v>16.55365192</v>
      </c>
      <c r="S121" s="105"/>
      <c r="T121" s="210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73</v>
      </c>
      <c r="AU121" s="18" t="s">
        <v>136</v>
      </c>
      <c r="BK121" s="211">
        <f>BK122</f>
        <v>0</v>
      </c>
    </row>
    <row r="122" s="12" customFormat="1" ht="25.92" customHeight="1">
      <c r="A122" s="12"/>
      <c r="B122" s="212"/>
      <c r="C122" s="213"/>
      <c r="D122" s="214" t="s">
        <v>73</v>
      </c>
      <c r="E122" s="215" t="s">
        <v>155</v>
      </c>
      <c r="F122" s="215" t="s">
        <v>156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P123+P195+P203+P209</f>
        <v>0</v>
      </c>
      <c r="Q122" s="220"/>
      <c r="R122" s="221">
        <f>R123+R195+R203+R209</f>
        <v>16.55365192</v>
      </c>
      <c r="S122" s="220"/>
      <c r="T122" s="222">
        <f>T123+T195+T203+T209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82</v>
      </c>
      <c r="AT122" s="224" t="s">
        <v>73</v>
      </c>
      <c r="AU122" s="224" t="s">
        <v>74</v>
      </c>
      <c r="AY122" s="223" t="s">
        <v>157</v>
      </c>
      <c r="BK122" s="225">
        <f>BK123+BK195+BK203+BK209</f>
        <v>0</v>
      </c>
    </row>
    <row r="123" s="12" customFormat="1" ht="22.8" customHeight="1">
      <c r="A123" s="12"/>
      <c r="B123" s="212"/>
      <c r="C123" s="213"/>
      <c r="D123" s="214" t="s">
        <v>73</v>
      </c>
      <c r="E123" s="226" t="s">
        <v>82</v>
      </c>
      <c r="F123" s="226" t="s">
        <v>158</v>
      </c>
      <c r="G123" s="213"/>
      <c r="H123" s="213"/>
      <c r="I123" s="216"/>
      <c r="J123" s="227">
        <f>BK123</f>
        <v>0</v>
      </c>
      <c r="K123" s="213"/>
      <c r="L123" s="218"/>
      <c r="M123" s="219"/>
      <c r="N123" s="220"/>
      <c r="O123" s="220"/>
      <c r="P123" s="221">
        <f>SUM(P124:P194)</f>
        <v>0</v>
      </c>
      <c r="Q123" s="220"/>
      <c r="R123" s="221">
        <f>SUM(R124:R194)</f>
        <v>0.0086519200000000004</v>
      </c>
      <c r="S123" s="220"/>
      <c r="T123" s="222">
        <f>SUM(T124:T194)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82</v>
      </c>
      <c r="AT123" s="224" t="s">
        <v>73</v>
      </c>
      <c r="AU123" s="224" t="s">
        <v>82</v>
      </c>
      <c r="AY123" s="223" t="s">
        <v>157</v>
      </c>
      <c r="BK123" s="225">
        <f>SUM(BK124:BK194)</f>
        <v>0</v>
      </c>
    </row>
    <row r="124" s="2" customFormat="1" ht="24.15" customHeight="1">
      <c r="A124" s="39"/>
      <c r="B124" s="40"/>
      <c r="C124" s="228" t="s">
        <v>82</v>
      </c>
      <c r="D124" s="228" t="s">
        <v>159</v>
      </c>
      <c r="E124" s="229" t="s">
        <v>160</v>
      </c>
      <c r="F124" s="230" t="s">
        <v>161</v>
      </c>
      <c r="G124" s="231" t="s">
        <v>162</v>
      </c>
      <c r="H124" s="232">
        <v>83</v>
      </c>
      <c r="I124" s="233"/>
      <c r="J124" s="234">
        <f>ROUND(I124*H124,2)</f>
        <v>0</v>
      </c>
      <c r="K124" s="230" t="s">
        <v>163</v>
      </c>
      <c r="L124" s="45"/>
      <c r="M124" s="235" t="s">
        <v>1</v>
      </c>
      <c r="N124" s="236" t="s">
        <v>39</v>
      </c>
      <c r="O124" s="92"/>
      <c r="P124" s="237">
        <f>O124*H124</f>
        <v>0</v>
      </c>
      <c r="Q124" s="237">
        <v>0.00010424000000000001</v>
      </c>
      <c r="R124" s="237">
        <f>Q124*H124</f>
        <v>0.0086519200000000004</v>
      </c>
      <c r="S124" s="237">
        <v>0</v>
      </c>
      <c r="T124" s="23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9" t="s">
        <v>164</v>
      </c>
      <c r="AT124" s="239" t="s">
        <v>159</v>
      </c>
      <c r="AU124" s="239" t="s">
        <v>84</v>
      </c>
      <c r="AY124" s="18" t="s">
        <v>157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8" t="s">
        <v>82</v>
      </c>
      <c r="BK124" s="240">
        <f>ROUND(I124*H124,2)</f>
        <v>0</v>
      </c>
      <c r="BL124" s="18" t="s">
        <v>164</v>
      </c>
      <c r="BM124" s="239" t="s">
        <v>165</v>
      </c>
    </row>
    <row r="125" s="2" customFormat="1">
      <c r="A125" s="39"/>
      <c r="B125" s="40"/>
      <c r="C125" s="41"/>
      <c r="D125" s="241" t="s">
        <v>166</v>
      </c>
      <c r="E125" s="41"/>
      <c r="F125" s="242" t="s">
        <v>167</v>
      </c>
      <c r="G125" s="41"/>
      <c r="H125" s="41"/>
      <c r="I125" s="243"/>
      <c r="J125" s="41"/>
      <c r="K125" s="41"/>
      <c r="L125" s="45"/>
      <c r="M125" s="244"/>
      <c r="N125" s="245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166</v>
      </c>
      <c r="AU125" s="18" t="s">
        <v>84</v>
      </c>
    </row>
    <row r="126" s="13" customFormat="1">
      <c r="A126" s="13"/>
      <c r="B126" s="246"/>
      <c r="C126" s="247"/>
      <c r="D126" s="241" t="s">
        <v>168</v>
      </c>
      <c r="E126" s="248" t="s">
        <v>1</v>
      </c>
      <c r="F126" s="249" t="s">
        <v>169</v>
      </c>
      <c r="G126" s="247"/>
      <c r="H126" s="250">
        <v>83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6" t="s">
        <v>168</v>
      </c>
      <c r="AU126" s="256" t="s">
        <v>84</v>
      </c>
      <c r="AV126" s="13" t="s">
        <v>84</v>
      </c>
      <c r="AW126" s="13" t="s">
        <v>31</v>
      </c>
      <c r="AX126" s="13" t="s">
        <v>74</v>
      </c>
      <c r="AY126" s="256" t="s">
        <v>157</v>
      </c>
    </row>
    <row r="127" s="14" customFormat="1">
      <c r="A127" s="14"/>
      <c r="B127" s="257"/>
      <c r="C127" s="258"/>
      <c r="D127" s="241" t="s">
        <v>168</v>
      </c>
      <c r="E127" s="259" t="s">
        <v>1</v>
      </c>
      <c r="F127" s="260" t="s">
        <v>170</v>
      </c>
      <c r="G127" s="258"/>
      <c r="H127" s="261">
        <v>83</v>
      </c>
      <c r="I127" s="262"/>
      <c r="J127" s="258"/>
      <c r="K127" s="258"/>
      <c r="L127" s="263"/>
      <c r="M127" s="264"/>
      <c r="N127" s="265"/>
      <c r="O127" s="265"/>
      <c r="P127" s="265"/>
      <c r="Q127" s="265"/>
      <c r="R127" s="265"/>
      <c r="S127" s="265"/>
      <c r="T127" s="26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7" t="s">
        <v>168</v>
      </c>
      <c r="AU127" s="267" t="s">
        <v>84</v>
      </c>
      <c r="AV127" s="14" t="s">
        <v>100</v>
      </c>
      <c r="AW127" s="14" t="s">
        <v>31</v>
      </c>
      <c r="AX127" s="14" t="s">
        <v>74</v>
      </c>
      <c r="AY127" s="267" t="s">
        <v>157</v>
      </c>
    </row>
    <row r="128" s="15" customFormat="1">
      <c r="A128" s="15"/>
      <c r="B128" s="268"/>
      <c r="C128" s="269"/>
      <c r="D128" s="241" t="s">
        <v>168</v>
      </c>
      <c r="E128" s="270" t="s">
        <v>1</v>
      </c>
      <c r="F128" s="271" t="s">
        <v>171</v>
      </c>
      <c r="G128" s="269"/>
      <c r="H128" s="272">
        <v>83</v>
      </c>
      <c r="I128" s="273"/>
      <c r="J128" s="269"/>
      <c r="K128" s="269"/>
      <c r="L128" s="274"/>
      <c r="M128" s="275"/>
      <c r="N128" s="276"/>
      <c r="O128" s="276"/>
      <c r="P128" s="276"/>
      <c r="Q128" s="276"/>
      <c r="R128" s="276"/>
      <c r="S128" s="276"/>
      <c r="T128" s="27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8" t="s">
        <v>168</v>
      </c>
      <c r="AU128" s="278" t="s">
        <v>84</v>
      </c>
      <c r="AV128" s="15" t="s">
        <v>164</v>
      </c>
      <c r="AW128" s="15" t="s">
        <v>31</v>
      </c>
      <c r="AX128" s="15" t="s">
        <v>82</v>
      </c>
      <c r="AY128" s="278" t="s">
        <v>157</v>
      </c>
    </row>
    <row r="129" s="2" customFormat="1" ht="24.15" customHeight="1">
      <c r="A129" s="39"/>
      <c r="B129" s="40"/>
      <c r="C129" s="228" t="s">
        <v>84</v>
      </c>
      <c r="D129" s="228" t="s">
        <v>159</v>
      </c>
      <c r="E129" s="229" t="s">
        <v>172</v>
      </c>
      <c r="F129" s="230" t="s">
        <v>173</v>
      </c>
      <c r="G129" s="231" t="s">
        <v>162</v>
      </c>
      <c r="H129" s="232">
        <v>83</v>
      </c>
      <c r="I129" s="233"/>
      <c r="J129" s="234">
        <f>ROUND(I129*H129,2)</f>
        <v>0</v>
      </c>
      <c r="K129" s="230" t="s">
        <v>163</v>
      </c>
      <c r="L129" s="45"/>
      <c r="M129" s="235" t="s">
        <v>1</v>
      </c>
      <c r="N129" s="236" t="s">
        <v>39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164</v>
      </c>
      <c r="AT129" s="239" t="s">
        <v>159</v>
      </c>
      <c r="AU129" s="239" t="s">
        <v>84</v>
      </c>
      <c r="AY129" s="18" t="s">
        <v>157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82</v>
      </c>
      <c r="BK129" s="240">
        <f>ROUND(I129*H129,2)</f>
        <v>0</v>
      </c>
      <c r="BL129" s="18" t="s">
        <v>164</v>
      </c>
      <c r="BM129" s="239" t="s">
        <v>174</v>
      </c>
    </row>
    <row r="130" s="2" customFormat="1">
      <c r="A130" s="39"/>
      <c r="B130" s="40"/>
      <c r="C130" s="41"/>
      <c r="D130" s="241" t="s">
        <v>166</v>
      </c>
      <c r="E130" s="41"/>
      <c r="F130" s="242" t="s">
        <v>175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84</v>
      </c>
    </row>
    <row r="131" s="13" customFormat="1">
      <c r="A131" s="13"/>
      <c r="B131" s="246"/>
      <c r="C131" s="247"/>
      <c r="D131" s="241" t="s">
        <v>168</v>
      </c>
      <c r="E131" s="248" t="s">
        <v>1</v>
      </c>
      <c r="F131" s="249" t="s">
        <v>169</v>
      </c>
      <c r="G131" s="247"/>
      <c r="H131" s="250">
        <v>83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6" t="s">
        <v>168</v>
      </c>
      <c r="AU131" s="256" t="s">
        <v>84</v>
      </c>
      <c r="AV131" s="13" t="s">
        <v>84</v>
      </c>
      <c r="AW131" s="13" t="s">
        <v>31</v>
      </c>
      <c r="AX131" s="13" t="s">
        <v>74</v>
      </c>
      <c r="AY131" s="256" t="s">
        <v>157</v>
      </c>
    </row>
    <row r="132" s="14" customFormat="1">
      <c r="A132" s="14"/>
      <c r="B132" s="257"/>
      <c r="C132" s="258"/>
      <c r="D132" s="241" t="s">
        <v>168</v>
      </c>
      <c r="E132" s="259" t="s">
        <v>1</v>
      </c>
      <c r="F132" s="260" t="s">
        <v>170</v>
      </c>
      <c r="G132" s="258"/>
      <c r="H132" s="261">
        <v>83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7" t="s">
        <v>168</v>
      </c>
      <c r="AU132" s="267" t="s">
        <v>84</v>
      </c>
      <c r="AV132" s="14" t="s">
        <v>100</v>
      </c>
      <c r="AW132" s="14" t="s">
        <v>31</v>
      </c>
      <c r="AX132" s="14" t="s">
        <v>74</v>
      </c>
      <c r="AY132" s="267" t="s">
        <v>157</v>
      </c>
    </row>
    <row r="133" s="15" customFormat="1">
      <c r="A133" s="15"/>
      <c r="B133" s="268"/>
      <c r="C133" s="269"/>
      <c r="D133" s="241" t="s">
        <v>168</v>
      </c>
      <c r="E133" s="270" t="s">
        <v>1</v>
      </c>
      <c r="F133" s="271" t="s">
        <v>171</v>
      </c>
      <c r="G133" s="269"/>
      <c r="H133" s="272">
        <v>83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8" t="s">
        <v>168</v>
      </c>
      <c r="AU133" s="278" t="s">
        <v>84</v>
      </c>
      <c r="AV133" s="15" t="s">
        <v>164</v>
      </c>
      <c r="AW133" s="15" t="s">
        <v>31</v>
      </c>
      <c r="AX133" s="15" t="s">
        <v>82</v>
      </c>
      <c r="AY133" s="278" t="s">
        <v>157</v>
      </c>
    </row>
    <row r="134" s="2" customFormat="1" ht="24.15" customHeight="1">
      <c r="A134" s="39"/>
      <c r="B134" s="40"/>
      <c r="C134" s="228" t="s">
        <v>100</v>
      </c>
      <c r="D134" s="228" t="s">
        <v>159</v>
      </c>
      <c r="E134" s="229" t="s">
        <v>176</v>
      </c>
      <c r="F134" s="230" t="s">
        <v>177</v>
      </c>
      <c r="G134" s="231" t="s">
        <v>178</v>
      </c>
      <c r="H134" s="232">
        <v>9000</v>
      </c>
      <c r="I134" s="233"/>
      <c r="J134" s="234">
        <f>ROUND(I134*H134,2)</f>
        <v>0</v>
      </c>
      <c r="K134" s="230" t="s">
        <v>163</v>
      </c>
      <c r="L134" s="45"/>
      <c r="M134" s="235" t="s">
        <v>1</v>
      </c>
      <c r="N134" s="236" t="s">
        <v>39</v>
      </c>
      <c r="O134" s="92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164</v>
      </c>
      <c r="AT134" s="239" t="s">
        <v>159</v>
      </c>
      <c r="AU134" s="239" t="s">
        <v>84</v>
      </c>
      <c r="AY134" s="18" t="s">
        <v>157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82</v>
      </c>
      <c r="BK134" s="240">
        <f>ROUND(I134*H134,2)</f>
        <v>0</v>
      </c>
      <c r="BL134" s="18" t="s">
        <v>164</v>
      </c>
      <c r="BM134" s="239" t="s">
        <v>179</v>
      </c>
    </row>
    <row r="135" s="2" customFormat="1">
      <c r="A135" s="39"/>
      <c r="B135" s="40"/>
      <c r="C135" s="41"/>
      <c r="D135" s="241" t="s">
        <v>166</v>
      </c>
      <c r="E135" s="41"/>
      <c r="F135" s="242" t="s">
        <v>180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84</v>
      </c>
    </row>
    <row r="136" s="13" customFormat="1">
      <c r="A136" s="13"/>
      <c r="B136" s="246"/>
      <c r="C136" s="247"/>
      <c r="D136" s="241" t="s">
        <v>168</v>
      </c>
      <c r="E136" s="248" t="s">
        <v>1</v>
      </c>
      <c r="F136" s="249" t="s">
        <v>181</v>
      </c>
      <c r="G136" s="247"/>
      <c r="H136" s="250">
        <v>9000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168</v>
      </c>
      <c r="AU136" s="256" t="s">
        <v>84</v>
      </c>
      <c r="AV136" s="13" t="s">
        <v>84</v>
      </c>
      <c r="AW136" s="13" t="s">
        <v>31</v>
      </c>
      <c r="AX136" s="13" t="s">
        <v>74</v>
      </c>
      <c r="AY136" s="256" t="s">
        <v>157</v>
      </c>
    </row>
    <row r="137" s="16" customFormat="1">
      <c r="A137" s="16"/>
      <c r="B137" s="279"/>
      <c r="C137" s="280"/>
      <c r="D137" s="241" t="s">
        <v>168</v>
      </c>
      <c r="E137" s="281" t="s">
        <v>1</v>
      </c>
      <c r="F137" s="282" t="s">
        <v>182</v>
      </c>
      <c r="G137" s="280"/>
      <c r="H137" s="281" t="s">
        <v>1</v>
      </c>
      <c r="I137" s="283"/>
      <c r="J137" s="280"/>
      <c r="K137" s="280"/>
      <c r="L137" s="284"/>
      <c r="M137" s="285"/>
      <c r="N137" s="286"/>
      <c r="O137" s="286"/>
      <c r="P137" s="286"/>
      <c r="Q137" s="286"/>
      <c r="R137" s="286"/>
      <c r="S137" s="286"/>
      <c r="T137" s="287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88" t="s">
        <v>168</v>
      </c>
      <c r="AU137" s="288" t="s">
        <v>84</v>
      </c>
      <c r="AV137" s="16" t="s">
        <v>82</v>
      </c>
      <c r="AW137" s="16" t="s">
        <v>31</v>
      </c>
      <c r="AX137" s="16" t="s">
        <v>74</v>
      </c>
      <c r="AY137" s="288" t="s">
        <v>157</v>
      </c>
    </row>
    <row r="138" s="15" customFormat="1">
      <c r="A138" s="15"/>
      <c r="B138" s="268"/>
      <c r="C138" s="269"/>
      <c r="D138" s="241" t="s">
        <v>168</v>
      </c>
      <c r="E138" s="270" t="s">
        <v>1</v>
      </c>
      <c r="F138" s="271" t="s">
        <v>171</v>
      </c>
      <c r="G138" s="269"/>
      <c r="H138" s="272">
        <v>9000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8" t="s">
        <v>168</v>
      </c>
      <c r="AU138" s="278" t="s">
        <v>84</v>
      </c>
      <c r="AV138" s="15" t="s">
        <v>164</v>
      </c>
      <c r="AW138" s="15" t="s">
        <v>31</v>
      </c>
      <c r="AX138" s="15" t="s">
        <v>82</v>
      </c>
      <c r="AY138" s="278" t="s">
        <v>157</v>
      </c>
    </row>
    <row r="139" s="2" customFormat="1" ht="33" customHeight="1">
      <c r="A139" s="39"/>
      <c r="B139" s="40"/>
      <c r="C139" s="228" t="s">
        <v>164</v>
      </c>
      <c r="D139" s="228" t="s">
        <v>159</v>
      </c>
      <c r="E139" s="229" t="s">
        <v>183</v>
      </c>
      <c r="F139" s="230" t="s">
        <v>184</v>
      </c>
      <c r="G139" s="231" t="s">
        <v>185</v>
      </c>
      <c r="H139" s="232">
        <v>30</v>
      </c>
      <c r="I139" s="233"/>
      <c r="J139" s="234">
        <f>ROUND(I139*H139,2)</f>
        <v>0</v>
      </c>
      <c r="K139" s="230" t="s">
        <v>163</v>
      </c>
      <c r="L139" s="45"/>
      <c r="M139" s="235" t="s">
        <v>1</v>
      </c>
      <c r="N139" s="236" t="s">
        <v>39</v>
      </c>
      <c r="O139" s="92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164</v>
      </c>
      <c r="AT139" s="239" t="s">
        <v>159</v>
      </c>
      <c r="AU139" s="239" t="s">
        <v>84</v>
      </c>
      <c r="AY139" s="18" t="s">
        <v>157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82</v>
      </c>
      <c r="BK139" s="240">
        <f>ROUND(I139*H139,2)</f>
        <v>0</v>
      </c>
      <c r="BL139" s="18" t="s">
        <v>164</v>
      </c>
      <c r="BM139" s="239" t="s">
        <v>186</v>
      </c>
    </row>
    <row r="140" s="2" customFormat="1">
      <c r="A140" s="39"/>
      <c r="B140" s="40"/>
      <c r="C140" s="41"/>
      <c r="D140" s="241" t="s">
        <v>166</v>
      </c>
      <c r="E140" s="41"/>
      <c r="F140" s="242" t="s">
        <v>187</v>
      </c>
      <c r="G140" s="41"/>
      <c r="H140" s="41"/>
      <c r="I140" s="243"/>
      <c r="J140" s="41"/>
      <c r="K140" s="41"/>
      <c r="L140" s="45"/>
      <c r="M140" s="244"/>
      <c r="N140" s="245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166</v>
      </c>
      <c r="AU140" s="18" t="s">
        <v>84</v>
      </c>
    </row>
    <row r="141" s="13" customFormat="1">
      <c r="A141" s="13"/>
      <c r="B141" s="246"/>
      <c r="C141" s="247"/>
      <c r="D141" s="241" t="s">
        <v>168</v>
      </c>
      <c r="E141" s="248" t="s">
        <v>1</v>
      </c>
      <c r="F141" s="249" t="s">
        <v>188</v>
      </c>
      <c r="G141" s="247"/>
      <c r="H141" s="250">
        <v>30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168</v>
      </c>
      <c r="AU141" s="256" t="s">
        <v>84</v>
      </c>
      <c r="AV141" s="13" t="s">
        <v>84</v>
      </c>
      <c r="AW141" s="13" t="s">
        <v>31</v>
      </c>
      <c r="AX141" s="13" t="s">
        <v>74</v>
      </c>
      <c r="AY141" s="256" t="s">
        <v>157</v>
      </c>
    </row>
    <row r="142" s="16" customFormat="1">
      <c r="A142" s="16"/>
      <c r="B142" s="279"/>
      <c r="C142" s="280"/>
      <c r="D142" s="241" t="s">
        <v>168</v>
      </c>
      <c r="E142" s="281" t="s">
        <v>1</v>
      </c>
      <c r="F142" s="282" t="s">
        <v>189</v>
      </c>
      <c r="G142" s="280"/>
      <c r="H142" s="281" t="s">
        <v>1</v>
      </c>
      <c r="I142" s="283"/>
      <c r="J142" s="280"/>
      <c r="K142" s="280"/>
      <c r="L142" s="284"/>
      <c r="M142" s="285"/>
      <c r="N142" s="286"/>
      <c r="O142" s="286"/>
      <c r="P142" s="286"/>
      <c r="Q142" s="286"/>
      <c r="R142" s="286"/>
      <c r="S142" s="286"/>
      <c r="T142" s="287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88" t="s">
        <v>168</v>
      </c>
      <c r="AU142" s="288" t="s">
        <v>84</v>
      </c>
      <c r="AV142" s="16" t="s">
        <v>82</v>
      </c>
      <c r="AW142" s="16" t="s">
        <v>31</v>
      </c>
      <c r="AX142" s="16" t="s">
        <v>74</v>
      </c>
      <c r="AY142" s="288" t="s">
        <v>157</v>
      </c>
    </row>
    <row r="143" s="15" customFormat="1">
      <c r="A143" s="15"/>
      <c r="B143" s="268"/>
      <c r="C143" s="269"/>
      <c r="D143" s="241" t="s">
        <v>168</v>
      </c>
      <c r="E143" s="270" t="s">
        <v>1</v>
      </c>
      <c r="F143" s="271" t="s">
        <v>171</v>
      </c>
      <c r="G143" s="269"/>
      <c r="H143" s="272">
        <v>30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8" t="s">
        <v>168</v>
      </c>
      <c r="AU143" s="278" t="s">
        <v>84</v>
      </c>
      <c r="AV143" s="15" t="s">
        <v>164</v>
      </c>
      <c r="AW143" s="15" t="s">
        <v>31</v>
      </c>
      <c r="AX143" s="15" t="s">
        <v>82</v>
      </c>
      <c r="AY143" s="278" t="s">
        <v>157</v>
      </c>
    </row>
    <row r="144" s="2" customFormat="1" ht="33" customHeight="1">
      <c r="A144" s="39"/>
      <c r="B144" s="40"/>
      <c r="C144" s="228" t="s">
        <v>190</v>
      </c>
      <c r="D144" s="228" t="s">
        <v>159</v>
      </c>
      <c r="E144" s="229" t="s">
        <v>191</v>
      </c>
      <c r="F144" s="230" t="s">
        <v>192</v>
      </c>
      <c r="G144" s="231" t="s">
        <v>178</v>
      </c>
      <c r="H144" s="232">
        <v>7000</v>
      </c>
      <c r="I144" s="233"/>
      <c r="J144" s="234">
        <f>ROUND(I144*H144,2)</f>
        <v>0</v>
      </c>
      <c r="K144" s="230" t="s">
        <v>163</v>
      </c>
      <c r="L144" s="45"/>
      <c r="M144" s="235" t="s">
        <v>1</v>
      </c>
      <c r="N144" s="236" t="s">
        <v>39</v>
      </c>
      <c r="O144" s="92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164</v>
      </c>
      <c r="AT144" s="239" t="s">
        <v>159</v>
      </c>
      <c r="AU144" s="239" t="s">
        <v>84</v>
      </c>
      <c r="AY144" s="18" t="s">
        <v>157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82</v>
      </c>
      <c r="BK144" s="240">
        <f>ROUND(I144*H144,2)</f>
        <v>0</v>
      </c>
      <c r="BL144" s="18" t="s">
        <v>164</v>
      </c>
      <c r="BM144" s="239" t="s">
        <v>193</v>
      </c>
    </row>
    <row r="145" s="2" customFormat="1">
      <c r="A145" s="39"/>
      <c r="B145" s="40"/>
      <c r="C145" s="41"/>
      <c r="D145" s="241" t="s">
        <v>166</v>
      </c>
      <c r="E145" s="41"/>
      <c r="F145" s="242" t="s">
        <v>194</v>
      </c>
      <c r="G145" s="41"/>
      <c r="H145" s="41"/>
      <c r="I145" s="243"/>
      <c r="J145" s="41"/>
      <c r="K145" s="41"/>
      <c r="L145" s="45"/>
      <c r="M145" s="244"/>
      <c r="N145" s="245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84</v>
      </c>
    </row>
    <row r="146" s="13" customFormat="1">
      <c r="A146" s="13"/>
      <c r="B146" s="246"/>
      <c r="C146" s="247"/>
      <c r="D146" s="241" t="s">
        <v>168</v>
      </c>
      <c r="E146" s="248" t="s">
        <v>1</v>
      </c>
      <c r="F146" s="249" t="s">
        <v>195</v>
      </c>
      <c r="G146" s="247"/>
      <c r="H146" s="250">
        <v>7000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168</v>
      </c>
      <c r="AU146" s="256" t="s">
        <v>84</v>
      </c>
      <c r="AV146" s="13" t="s">
        <v>84</v>
      </c>
      <c r="AW146" s="13" t="s">
        <v>31</v>
      </c>
      <c r="AX146" s="13" t="s">
        <v>74</v>
      </c>
      <c r="AY146" s="256" t="s">
        <v>157</v>
      </c>
    </row>
    <row r="147" s="16" customFormat="1">
      <c r="A147" s="16"/>
      <c r="B147" s="279"/>
      <c r="C147" s="280"/>
      <c r="D147" s="241" t="s">
        <v>168</v>
      </c>
      <c r="E147" s="281" t="s">
        <v>1</v>
      </c>
      <c r="F147" s="282" t="s">
        <v>196</v>
      </c>
      <c r="G147" s="280"/>
      <c r="H147" s="281" t="s">
        <v>1</v>
      </c>
      <c r="I147" s="283"/>
      <c r="J147" s="280"/>
      <c r="K147" s="280"/>
      <c r="L147" s="284"/>
      <c r="M147" s="285"/>
      <c r="N147" s="286"/>
      <c r="O147" s="286"/>
      <c r="P147" s="286"/>
      <c r="Q147" s="286"/>
      <c r="R147" s="286"/>
      <c r="S147" s="286"/>
      <c r="T147" s="287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8" t="s">
        <v>168</v>
      </c>
      <c r="AU147" s="288" t="s">
        <v>84</v>
      </c>
      <c r="AV147" s="16" t="s">
        <v>82</v>
      </c>
      <c r="AW147" s="16" t="s">
        <v>31</v>
      </c>
      <c r="AX147" s="16" t="s">
        <v>74</v>
      </c>
      <c r="AY147" s="288" t="s">
        <v>157</v>
      </c>
    </row>
    <row r="148" s="15" customFormat="1">
      <c r="A148" s="15"/>
      <c r="B148" s="268"/>
      <c r="C148" s="269"/>
      <c r="D148" s="241" t="s">
        <v>168</v>
      </c>
      <c r="E148" s="270" t="s">
        <v>1</v>
      </c>
      <c r="F148" s="271" t="s">
        <v>171</v>
      </c>
      <c r="G148" s="269"/>
      <c r="H148" s="272">
        <v>7000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168</v>
      </c>
      <c r="AU148" s="278" t="s">
        <v>84</v>
      </c>
      <c r="AV148" s="15" t="s">
        <v>164</v>
      </c>
      <c r="AW148" s="15" t="s">
        <v>31</v>
      </c>
      <c r="AX148" s="15" t="s">
        <v>82</v>
      </c>
      <c r="AY148" s="278" t="s">
        <v>157</v>
      </c>
    </row>
    <row r="149" s="2" customFormat="1" ht="24.15" customHeight="1">
      <c r="A149" s="39"/>
      <c r="B149" s="40"/>
      <c r="C149" s="228" t="s">
        <v>197</v>
      </c>
      <c r="D149" s="228" t="s">
        <v>159</v>
      </c>
      <c r="E149" s="229" t="s">
        <v>198</v>
      </c>
      <c r="F149" s="230" t="s">
        <v>199</v>
      </c>
      <c r="G149" s="231" t="s">
        <v>178</v>
      </c>
      <c r="H149" s="232">
        <v>3872</v>
      </c>
      <c r="I149" s="233"/>
      <c r="J149" s="234">
        <f>ROUND(I149*H149,2)</f>
        <v>0</v>
      </c>
      <c r="K149" s="230" t="s">
        <v>163</v>
      </c>
      <c r="L149" s="45"/>
      <c r="M149" s="235" t="s">
        <v>1</v>
      </c>
      <c r="N149" s="236" t="s">
        <v>39</v>
      </c>
      <c r="O149" s="92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164</v>
      </c>
      <c r="AT149" s="239" t="s">
        <v>159</v>
      </c>
      <c r="AU149" s="239" t="s">
        <v>84</v>
      </c>
      <c r="AY149" s="18" t="s">
        <v>157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82</v>
      </c>
      <c r="BK149" s="240">
        <f>ROUND(I149*H149,2)</f>
        <v>0</v>
      </c>
      <c r="BL149" s="18" t="s">
        <v>164</v>
      </c>
      <c r="BM149" s="239" t="s">
        <v>200</v>
      </c>
    </row>
    <row r="150" s="2" customFormat="1">
      <c r="A150" s="39"/>
      <c r="B150" s="40"/>
      <c r="C150" s="41"/>
      <c r="D150" s="241" t="s">
        <v>166</v>
      </c>
      <c r="E150" s="41"/>
      <c r="F150" s="242" t="s">
        <v>201</v>
      </c>
      <c r="G150" s="41"/>
      <c r="H150" s="41"/>
      <c r="I150" s="243"/>
      <c r="J150" s="41"/>
      <c r="K150" s="41"/>
      <c r="L150" s="45"/>
      <c r="M150" s="244"/>
      <c r="N150" s="245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166</v>
      </c>
      <c r="AU150" s="18" t="s">
        <v>84</v>
      </c>
    </row>
    <row r="151" s="2" customFormat="1" ht="24.15" customHeight="1">
      <c r="A151" s="39"/>
      <c r="B151" s="40"/>
      <c r="C151" s="228" t="s">
        <v>202</v>
      </c>
      <c r="D151" s="228" t="s">
        <v>159</v>
      </c>
      <c r="E151" s="229" t="s">
        <v>203</v>
      </c>
      <c r="F151" s="230" t="s">
        <v>204</v>
      </c>
      <c r="G151" s="231" t="s">
        <v>178</v>
      </c>
      <c r="H151" s="232">
        <v>5128</v>
      </c>
      <c r="I151" s="233"/>
      <c r="J151" s="234">
        <f>ROUND(I151*H151,2)</f>
        <v>0</v>
      </c>
      <c r="K151" s="230" t="s">
        <v>163</v>
      </c>
      <c r="L151" s="45"/>
      <c r="M151" s="235" t="s">
        <v>1</v>
      </c>
      <c r="N151" s="236" t="s">
        <v>39</v>
      </c>
      <c r="O151" s="92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164</v>
      </c>
      <c r="AT151" s="239" t="s">
        <v>159</v>
      </c>
      <c r="AU151" s="239" t="s">
        <v>84</v>
      </c>
      <c r="AY151" s="18" t="s">
        <v>157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82</v>
      </c>
      <c r="BK151" s="240">
        <f>ROUND(I151*H151,2)</f>
        <v>0</v>
      </c>
      <c r="BL151" s="18" t="s">
        <v>164</v>
      </c>
      <c r="BM151" s="239" t="s">
        <v>205</v>
      </c>
    </row>
    <row r="152" s="2" customFormat="1">
      <c r="A152" s="39"/>
      <c r="B152" s="40"/>
      <c r="C152" s="41"/>
      <c r="D152" s="241" t="s">
        <v>166</v>
      </c>
      <c r="E152" s="41"/>
      <c r="F152" s="242" t="s">
        <v>206</v>
      </c>
      <c r="G152" s="41"/>
      <c r="H152" s="41"/>
      <c r="I152" s="243"/>
      <c r="J152" s="41"/>
      <c r="K152" s="41"/>
      <c r="L152" s="45"/>
      <c r="M152" s="244"/>
      <c r="N152" s="245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166</v>
      </c>
      <c r="AU152" s="18" t="s">
        <v>84</v>
      </c>
    </row>
    <row r="153" s="2" customFormat="1" ht="24.15" customHeight="1">
      <c r="A153" s="39"/>
      <c r="B153" s="40"/>
      <c r="C153" s="228" t="s">
        <v>207</v>
      </c>
      <c r="D153" s="228" t="s">
        <v>159</v>
      </c>
      <c r="E153" s="229" t="s">
        <v>208</v>
      </c>
      <c r="F153" s="230" t="s">
        <v>209</v>
      </c>
      <c r="G153" s="231" t="s">
        <v>178</v>
      </c>
      <c r="H153" s="232">
        <v>2000</v>
      </c>
      <c r="I153" s="233"/>
      <c r="J153" s="234">
        <f>ROUND(I153*H153,2)</f>
        <v>0</v>
      </c>
      <c r="K153" s="230" t="s">
        <v>163</v>
      </c>
      <c r="L153" s="45"/>
      <c r="M153" s="235" t="s">
        <v>1</v>
      </c>
      <c r="N153" s="236" t="s">
        <v>39</v>
      </c>
      <c r="O153" s="92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164</v>
      </c>
      <c r="AT153" s="239" t="s">
        <v>159</v>
      </c>
      <c r="AU153" s="239" t="s">
        <v>84</v>
      </c>
      <c r="AY153" s="18" t="s">
        <v>157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82</v>
      </c>
      <c r="BK153" s="240">
        <f>ROUND(I153*H153,2)</f>
        <v>0</v>
      </c>
      <c r="BL153" s="18" t="s">
        <v>164</v>
      </c>
      <c r="BM153" s="239" t="s">
        <v>210</v>
      </c>
    </row>
    <row r="154" s="2" customFormat="1">
      <c r="A154" s="39"/>
      <c r="B154" s="40"/>
      <c r="C154" s="41"/>
      <c r="D154" s="241" t="s">
        <v>166</v>
      </c>
      <c r="E154" s="41"/>
      <c r="F154" s="242" t="s">
        <v>211</v>
      </c>
      <c r="G154" s="41"/>
      <c r="H154" s="41"/>
      <c r="I154" s="243"/>
      <c r="J154" s="41"/>
      <c r="K154" s="41"/>
      <c r="L154" s="45"/>
      <c r="M154" s="244"/>
      <c r="N154" s="245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166</v>
      </c>
      <c r="AU154" s="18" t="s">
        <v>84</v>
      </c>
    </row>
    <row r="155" s="13" customFormat="1">
      <c r="A155" s="13"/>
      <c r="B155" s="246"/>
      <c r="C155" s="247"/>
      <c r="D155" s="241" t="s">
        <v>168</v>
      </c>
      <c r="E155" s="248" t="s">
        <v>1</v>
      </c>
      <c r="F155" s="249" t="s">
        <v>212</v>
      </c>
      <c r="G155" s="247"/>
      <c r="H155" s="250">
        <v>2000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168</v>
      </c>
      <c r="AU155" s="256" t="s">
        <v>84</v>
      </c>
      <c r="AV155" s="13" t="s">
        <v>84</v>
      </c>
      <c r="AW155" s="13" t="s">
        <v>31</v>
      </c>
      <c r="AX155" s="13" t="s">
        <v>74</v>
      </c>
      <c r="AY155" s="256" t="s">
        <v>157</v>
      </c>
    </row>
    <row r="156" s="16" customFormat="1">
      <c r="A156" s="16"/>
      <c r="B156" s="279"/>
      <c r="C156" s="280"/>
      <c r="D156" s="241" t="s">
        <v>168</v>
      </c>
      <c r="E156" s="281" t="s">
        <v>1</v>
      </c>
      <c r="F156" s="282" t="s">
        <v>213</v>
      </c>
      <c r="G156" s="280"/>
      <c r="H156" s="281" t="s">
        <v>1</v>
      </c>
      <c r="I156" s="283"/>
      <c r="J156" s="280"/>
      <c r="K156" s="280"/>
      <c r="L156" s="284"/>
      <c r="M156" s="285"/>
      <c r="N156" s="286"/>
      <c r="O156" s="286"/>
      <c r="P156" s="286"/>
      <c r="Q156" s="286"/>
      <c r="R156" s="286"/>
      <c r="S156" s="286"/>
      <c r="T156" s="287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88" t="s">
        <v>168</v>
      </c>
      <c r="AU156" s="288" t="s">
        <v>84</v>
      </c>
      <c r="AV156" s="16" t="s">
        <v>82</v>
      </c>
      <c r="AW156" s="16" t="s">
        <v>31</v>
      </c>
      <c r="AX156" s="16" t="s">
        <v>74</v>
      </c>
      <c r="AY156" s="288" t="s">
        <v>157</v>
      </c>
    </row>
    <row r="157" s="15" customFormat="1">
      <c r="A157" s="15"/>
      <c r="B157" s="268"/>
      <c r="C157" s="269"/>
      <c r="D157" s="241" t="s">
        <v>168</v>
      </c>
      <c r="E157" s="270" t="s">
        <v>1</v>
      </c>
      <c r="F157" s="271" t="s">
        <v>171</v>
      </c>
      <c r="G157" s="269"/>
      <c r="H157" s="272">
        <v>2000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8" t="s">
        <v>168</v>
      </c>
      <c r="AU157" s="278" t="s">
        <v>84</v>
      </c>
      <c r="AV157" s="15" t="s">
        <v>164</v>
      </c>
      <c r="AW157" s="15" t="s">
        <v>31</v>
      </c>
      <c r="AX157" s="15" t="s">
        <v>82</v>
      </c>
      <c r="AY157" s="278" t="s">
        <v>157</v>
      </c>
    </row>
    <row r="158" s="2" customFormat="1" ht="33" customHeight="1">
      <c r="A158" s="39"/>
      <c r="B158" s="40"/>
      <c r="C158" s="228" t="s">
        <v>214</v>
      </c>
      <c r="D158" s="228" t="s">
        <v>159</v>
      </c>
      <c r="E158" s="229" t="s">
        <v>215</v>
      </c>
      <c r="F158" s="230" t="s">
        <v>216</v>
      </c>
      <c r="G158" s="231" t="s">
        <v>185</v>
      </c>
      <c r="H158" s="232">
        <v>4000</v>
      </c>
      <c r="I158" s="233"/>
      <c r="J158" s="234">
        <f>ROUND(I158*H158,2)</f>
        <v>0</v>
      </c>
      <c r="K158" s="230" t="s">
        <v>163</v>
      </c>
      <c r="L158" s="45"/>
      <c r="M158" s="235" t="s">
        <v>1</v>
      </c>
      <c r="N158" s="236" t="s">
        <v>39</v>
      </c>
      <c r="O158" s="92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164</v>
      </c>
      <c r="AT158" s="239" t="s">
        <v>159</v>
      </c>
      <c r="AU158" s="239" t="s">
        <v>84</v>
      </c>
      <c r="AY158" s="18" t="s">
        <v>157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82</v>
      </c>
      <c r="BK158" s="240">
        <f>ROUND(I158*H158,2)</f>
        <v>0</v>
      </c>
      <c r="BL158" s="18" t="s">
        <v>164</v>
      </c>
      <c r="BM158" s="239" t="s">
        <v>217</v>
      </c>
    </row>
    <row r="159" s="2" customFormat="1">
      <c r="A159" s="39"/>
      <c r="B159" s="40"/>
      <c r="C159" s="41"/>
      <c r="D159" s="241" t="s">
        <v>166</v>
      </c>
      <c r="E159" s="41"/>
      <c r="F159" s="242" t="s">
        <v>218</v>
      </c>
      <c r="G159" s="41"/>
      <c r="H159" s="41"/>
      <c r="I159" s="243"/>
      <c r="J159" s="41"/>
      <c r="K159" s="41"/>
      <c r="L159" s="45"/>
      <c r="M159" s="244"/>
      <c r="N159" s="245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166</v>
      </c>
      <c r="AU159" s="18" t="s">
        <v>84</v>
      </c>
    </row>
    <row r="160" s="13" customFormat="1">
      <c r="A160" s="13"/>
      <c r="B160" s="246"/>
      <c r="C160" s="247"/>
      <c r="D160" s="241" t="s">
        <v>168</v>
      </c>
      <c r="E160" s="248" t="s">
        <v>1</v>
      </c>
      <c r="F160" s="249" t="s">
        <v>219</v>
      </c>
      <c r="G160" s="247"/>
      <c r="H160" s="250">
        <v>4000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168</v>
      </c>
      <c r="AU160" s="256" t="s">
        <v>84</v>
      </c>
      <c r="AV160" s="13" t="s">
        <v>84</v>
      </c>
      <c r="AW160" s="13" t="s">
        <v>31</v>
      </c>
      <c r="AX160" s="13" t="s">
        <v>74</v>
      </c>
      <c r="AY160" s="256" t="s">
        <v>157</v>
      </c>
    </row>
    <row r="161" s="16" customFormat="1">
      <c r="A161" s="16"/>
      <c r="B161" s="279"/>
      <c r="C161" s="280"/>
      <c r="D161" s="241" t="s">
        <v>168</v>
      </c>
      <c r="E161" s="281" t="s">
        <v>1</v>
      </c>
      <c r="F161" s="282" t="s">
        <v>220</v>
      </c>
      <c r="G161" s="280"/>
      <c r="H161" s="281" t="s">
        <v>1</v>
      </c>
      <c r="I161" s="283"/>
      <c r="J161" s="280"/>
      <c r="K161" s="280"/>
      <c r="L161" s="284"/>
      <c r="M161" s="285"/>
      <c r="N161" s="286"/>
      <c r="O161" s="286"/>
      <c r="P161" s="286"/>
      <c r="Q161" s="286"/>
      <c r="R161" s="286"/>
      <c r="S161" s="286"/>
      <c r="T161" s="287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88" t="s">
        <v>168</v>
      </c>
      <c r="AU161" s="288" t="s">
        <v>84</v>
      </c>
      <c r="AV161" s="16" t="s">
        <v>82</v>
      </c>
      <c r="AW161" s="16" t="s">
        <v>31</v>
      </c>
      <c r="AX161" s="16" t="s">
        <v>74</v>
      </c>
      <c r="AY161" s="288" t="s">
        <v>157</v>
      </c>
    </row>
    <row r="162" s="15" customFormat="1">
      <c r="A162" s="15"/>
      <c r="B162" s="268"/>
      <c r="C162" s="269"/>
      <c r="D162" s="241" t="s">
        <v>168</v>
      </c>
      <c r="E162" s="270" t="s">
        <v>1</v>
      </c>
      <c r="F162" s="271" t="s">
        <v>171</v>
      </c>
      <c r="G162" s="269"/>
      <c r="H162" s="272">
        <v>4000</v>
      </c>
      <c r="I162" s="273"/>
      <c r="J162" s="269"/>
      <c r="K162" s="269"/>
      <c r="L162" s="274"/>
      <c r="M162" s="275"/>
      <c r="N162" s="276"/>
      <c r="O162" s="276"/>
      <c r="P162" s="276"/>
      <c r="Q162" s="276"/>
      <c r="R162" s="276"/>
      <c r="S162" s="276"/>
      <c r="T162" s="27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8" t="s">
        <v>168</v>
      </c>
      <c r="AU162" s="278" t="s">
        <v>84</v>
      </c>
      <c r="AV162" s="15" t="s">
        <v>164</v>
      </c>
      <c r="AW162" s="15" t="s">
        <v>31</v>
      </c>
      <c r="AX162" s="15" t="s">
        <v>82</v>
      </c>
      <c r="AY162" s="278" t="s">
        <v>157</v>
      </c>
    </row>
    <row r="163" s="2" customFormat="1" ht="37.8" customHeight="1">
      <c r="A163" s="39"/>
      <c r="B163" s="40"/>
      <c r="C163" s="228" t="s">
        <v>221</v>
      </c>
      <c r="D163" s="228" t="s">
        <v>159</v>
      </c>
      <c r="E163" s="229" t="s">
        <v>222</v>
      </c>
      <c r="F163" s="230" t="s">
        <v>223</v>
      </c>
      <c r="G163" s="231" t="s">
        <v>185</v>
      </c>
      <c r="H163" s="232">
        <v>2500</v>
      </c>
      <c r="I163" s="233"/>
      <c r="J163" s="234">
        <f>ROUND(I163*H163,2)</f>
        <v>0</v>
      </c>
      <c r="K163" s="230" t="s">
        <v>163</v>
      </c>
      <c r="L163" s="45"/>
      <c r="M163" s="235" t="s">
        <v>1</v>
      </c>
      <c r="N163" s="236" t="s">
        <v>39</v>
      </c>
      <c r="O163" s="92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164</v>
      </c>
      <c r="AT163" s="239" t="s">
        <v>159</v>
      </c>
      <c r="AU163" s="239" t="s">
        <v>84</v>
      </c>
      <c r="AY163" s="18" t="s">
        <v>157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82</v>
      </c>
      <c r="BK163" s="240">
        <f>ROUND(I163*H163,2)</f>
        <v>0</v>
      </c>
      <c r="BL163" s="18" t="s">
        <v>164</v>
      </c>
      <c r="BM163" s="239" t="s">
        <v>224</v>
      </c>
    </row>
    <row r="164" s="2" customFormat="1">
      <c r="A164" s="39"/>
      <c r="B164" s="40"/>
      <c r="C164" s="41"/>
      <c r="D164" s="241" t="s">
        <v>166</v>
      </c>
      <c r="E164" s="41"/>
      <c r="F164" s="242" t="s">
        <v>225</v>
      </c>
      <c r="G164" s="41"/>
      <c r="H164" s="41"/>
      <c r="I164" s="243"/>
      <c r="J164" s="41"/>
      <c r="K164" s="41"/>
      <c r="L164" s="45"/>
      <c r="M164" s="244"/>
      <c r="N164" s="245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166</v>
      </c>
      <c r="AU164" s="18" t="s">
        <v>84</v>
      </c>
    </row>
    <row r="165" s="13" customFormat="1">
      <c r="A165" s="13"/>
      <c r="B165" s="246"/>
      <c r="C165" s="247"/>
      <c r="D165" s="241" t="s">
        <v>168</v>
      </c>
      <c r="E165" s="248" t="s">
        <v>1</v>
      </c>
      <c r="F165" s="249" t="s">
        <v>226</v>
      </c>
      <c r="G165" s="247"/>
      <c r="H165" s="250">
        <v>2500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168</v>
      </c>
      <c r="AU165" s="256" t="s">
        <v>84</v>
      </c>
      <c r="AV165" s="13" t="s">
        <v>84</v>
      </c>
      <c r="AW165" s="13" t="s">
        <v>31</v>
      </c>
      <c r="AX165" s="13" t="s">
        <v>74</v>
      </c>
      <c r="AY165" s="256" t="s">
        <v>157</v>
      </c>
    </row>
    <row r="166" s="14" customFormat="1">
      <c r="A166" s="14"/>
      <c r="B166" s="257"/>
      <c r="C166" s="258"/>
      <c r="D166" s="241" t="s">
        <v>168</v>
      </c>
      <c r="E166" s="259" t="s">
        <v>1</v>
      </c>
      <c r="F166" s="260" t="s">
        <v>170</v>
      </c>
      <c r="G166" s="258"/>
      <c r="H166" s="261">
        <v>2500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168</v>
      </c>
      <c r="AU166" s="267" t="s">
        <v>84</v>
      </c>
      <c r="AV166" s="14" t="s">
        <v>100</v>
      </c>
      <c r="AW166" s="14" t="s">
        <v>31</v>
      </c>
      <c r="AX166" s="14" t="s">
        <v>74</v>
      </c>
      <c r="AY166" s="267" t="s">
        <v>157</v>
      </c>
    </row>
    <row r="167" s="15" customFormat="1">
      <c r="A167" s="15"/>
      <c r="B167" s="268"/>
      <c r="C167" s="269"/>
      <c r="D167" s="241" t="s">
        <v>168</v>
      </c>
      <c r="E167" s="270" t="s">
        <v>1</v>
      </c>
      <c r="F167" s="271" t="s">
        <v>171</v>
      </c>
      <c r="G167" s="269"/>
      <c r="H167" s="272">
        <v>2500</v>
      </c>
      <c r="I167" s="273"/>
      <c r="J167" s="269"/>
      <c r="K167" s="269"/>
      <c r="L167" s="274"/>
      <c r="M167" s="275"/>
      <c r="N167" s="276"/>
      <c r="O167" s="276"/>
      <c r="P167" s="276"/>
      <c r="Q167" s="276"/>
      <c r="R167" s="276"/>
      <c r="S167" s="276"/>
      <c r="T167" s="27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8" t="s">
        <v>168</v>
      </c>
      <c r="AU167" s="278" t="s">
        <v>84</v>
      </c>
      <c r="AV167" s="15" t="s">
        <v>164</v>
      </c>
      <c r="AW167" s="15" t="s">
        <v>31</v>
      </c>
      <c r="AX167" s="15" t="s">
        <v>82</v>
      </c>
      <c r="AY167" s="278" t="s">
        <v>157</v>
      </c>
    </row>
    <row r="168" s="2" customFormat="1" ht="37.8" customHeight="1">
      <c r="A168" s="39"/>
      <c r="B168" s="40"/>
      <c r="C168" s="228" t="s">
        <v>227</v>
      </c>
      <c r="D168" s="228" t="s">
        <v>159</v>
      </c>
      <c r="E168" s="229" t="s">
        <v>228</v>
      </c>
      <c r="F168" s="230" t="s">
        <v>229</v>
      </c>
      <c r="G168" s="231" t="s">
        <v>178</v>
      </c>
      <c r="H168" s="232">
        <v>1500</v>
      </c>
      <c r="I168" s="233"/>
      <c r="J168" s="234">
        <f>ROUND(I168*H168,2)</f>
        <v>0</v>
      </c>
      <c r="K168" s="230" t="s">
        <v>163</v>
      </c>
      <c r="L168" s="45"/>
      <c r="M168" s="235" t="s">
        <v>1</v>
      </c>
      <c r="N168" s="236" t="s">
        <v>39</v>
      </c>
      <c r="O168" s="92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164</v>
      </c>
      <c r="AT168" s="239" t="s">
        <v>159</v>
      </c>
      <c r="AU168" s="239" t="s">
        <v>84</v>
      </c>
      <c r="AY168" s="18" t="s">
        <v>157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82</v>
      </c>
      <c r="BK168" s="240">
        <f>ROUND(I168*H168,2)</f>
        <v>0</v>
      </c>
      <c r="BL168" s="18" t="s">
        <v>164</v>
      </c>
      <c r="BM168" s="239" t="s">
        <v>230</v>
      </c>
    </row>
    <row r="169" s="2" customFormat="1">
      <c r="A169" s="39"/>
      <c r="B169" s="40"/>
      <c r="C169" s="41"/>
      <c r="D169" s="241" t="s">
        <v>166</v>
      </c>
      <c r="E169" s="41"/>
      <c r="F169" s="242" t="s">
        <v>231</v>
      </c>
      <c r="G169" s="41"/>
      <c r="H169" s="41"/>
      <c r="I169" s="243"/>
      <c r="J169" s="41"/>
      <c r="K169" s="41"/>
      <c r="L169" s="45"/>
      <c r="M169" s="244"/>
      <c r="N169" s="245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166</v>
      </c>
      <c r="AU169" s="18" t="s">
        <v>84</v>
      </c>
    </row>
    <row r="170" s="13" customFormat="1">
      <c r="A170" s="13"/>
      <c r="B170" s="246"/>
      <c r="C170" s="247"/>
      <c r="D170" s="241" t="s">
        <v>168</v>
      </c>
      <c r="E170" s="248" t="s">
        <v>1</v>
      </c>
      <c r="F170" s="249" t="s">
        <v>232</v>
      </c>
      <c r="G170" s="247"/>
      <c r="H170" s="250">
        <v>1500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168</v>
      </c>
      <c r="AU170" s="256" t="s">
        <v>84</v>
      </c>
      <c r="AV170" s="13" t="s">
        <v>84</v>
      </c>
      <c r="AW170" s="13" t="s">
        <v>31</v>
      </c>
      <c r="AX170" s="13" t="s">
        <v>74</v>
      </c>
      <c r="AY170" s="256" t="s">
        <v>157</v>
      </c>
    </row>
    <row r="171" s="14" customFormat="1">
      <c r="A171" s="14"/>
      <c r="B171" s="257"/>
      <c r="C171" s="258"/>
      <c r="D171" s="241" t="s">
        <v>168</v>
      </c>
      <c r="E171" s="259" t="s">
        <v>1</v>
      </c>
      <c r="F171" s="260" t="s">
        <v>233</v>
      </c>
      <c r="G171" s="258"/>
      <c r="H171" s="261">
        <v>1500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168</v>
      </c>
      <c r="AU171" s="267" t="s">
        <v>84</v>
      </c>
      <c r="AV171" s="14" t="s">
        <v>100</v>
      </c>
      <c r="AW171" s="14" t="s">
        <v>31</v>
      </c>
      <c r="AX171" s="14" t="s">
        <v>74</v>
      </c>
      <c r="AY171" s="267" t="s">
        <v>157</v>
      </c>
    </row>
    <row r="172" s="15" customFormat="1">
      <c r="A172" s="15"/>
      <c r="B172" s="268"/>
      <c r="C172" s="269"/>
      <c r="D172" s="241" t="s">
        <v>168</v>
      </c>
      <c r="E172" s="270" t="s">
        <v>1</v>
      </c>
      <c r="F172" s="271" t="s">
        <v>171</v>
      </c>
      <c r="G172" s="269"/>
      <c r="H172" s="272">
        <v>1500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8" t="s">
        <v>168</v>
      </c>
      <c r="AU172" s="278" t="s">
        <v>84</v>
      </c>
      <c r="AV172" s="15" t="s">
        <v>164</v>
      </c>
      <c r="AW172" s="15" t="s">
        <v>31</v>
      </c>
      <c r="AX172" s="15" t="s">
        <v>82</v>
      </c>
      <c r="AY172" s="278" t="s">
        <v>157</v>
      </c>
    </row>
    <row r="173" s="2" customFormat="1" ht="37.8" customHeight="1">
      <c r="A173" s="39"/>
      <c r="B173" s="40"/>
      <c r="C173" s="228" t="s">
        <v>8</v>
      </c>
      <c r="D173" s="228" t="s">
        <v>159</v>
      </c>
      <c r="E173" s="229" t="s">
        <v>234</v>
      </c>
      <c r="F173" s="230" t="s">
        <v>235</v>
      </c>
      <c r="G173" s="231" t="s">
        <v>185</v>
      </c>
      <c r="H173" s="232">
        <v>1500</v>
      </c>
      <c r="I173" s="233"/>
      <c r="J173" s="234">
        <f>ROUND(I173*H173,2)</f>
        <v>0</v>
      </c>
      <c r="K173" s="230" t="s">
        <v>163</v>
      </c>
      <c r="L173" s="45"/>
      <c r="M173" s="235" t="s">
        <v>1</v>
      </c>
      <c r="N173" s="236" t="s">
        <v>39</v>
      </c>
      <c r="O173" s="92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164</v>
      </c>
      <c r="AT173" s="239" t="s">
        <v>159</v>
      </c>
      <c r="AU173" s="239" t="s">
        <v>84</v>
      </c>
      <c r="AY173" s="18" t="s">
        <v>157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82</v>
      </c>
      <c r="BK173" s="240">
        <f>ROUND(I173*H173,2)</f>
        <v>0</v>
      </c>
      <c r="BL173" s="18" t="s">
        <v>164</v>
      </c>
      <c r="BM173" s="239" t="s">
        <v>236</v>
      </c>
    </row>
    <row r="174" s="2" customFormat="1">
      <c r="A174" s="39"/>
      <c r="B174" s="40"/>
      <c r="C174" s="41"/>
      <c r="D174" s="241" t="s">
        <v>166</v>
      </c>
      <c r="E174" s="41"/>
      <c r="F174" s="242" t="s">
        <v>237</v>
      </c>
      <c r="G174" s="41"/>
      <c r="H174" s="41"/>
      <c r="I174" s="243"/>
      <c r="J174" s="41"/>
      <c r="K174" s="41"/>
      <c r="L174" s="45"/>
      <c r="M174" s="244"/>
      <c r="N174" s="245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166</v>
      </c>
      <c r="AU174" s="18" t="s">
        <v>84</v>
      </c>
    </row>
    <row r="175" s="13" customFormat="1">
      <c r="A175" s="13"/>
      <c r="B175" s="246"/>
      <c r="C175" s="247"/>
      <c r="D175" s="241" t="s">
        <v>168</v>
      </c>
      <c r="E175" s="248" t="s">
        <v>1</v>
      </c>
      <c r="F175" s="249" t="s">
        <v>232</v>
      </c>
      <c r="G175" s="247"/>
      <c r="H175" s="250">
        <v>1500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168</v>
      </c>
      <c r="AU175" s="256" t="s">
        <v>84</v>
      </c>
      <c r="AV175" s="13" t="s">
        <v>84</v>
      </c>
      <c r="AW175" s="13" t="s">
        <v>31</v>
      </c>
      <c r="AX175" s="13" t="s">
        <v>74</v>
      </c>
      <c r="AY175" s="256" t="s">
        <v>157</v>
      </c>
    </row>
    <row r="176" s="14" customFormat="1">
      <c r="A176" s="14"/>
      <c r="B176" s="257"/>
      <c r="C176" s="258"/>
      <c r="D176" s="241" t="s">
        <v>168</v>
      </c>
      <c r="E176" s="259" t="s">
        <v>1</v>
      </c>
      <c r="F176" s="260" t="s">
        <v>238</v>
      </c>
      <c r="G176" s="258"/>
      <c r="H176" s="261">
        <v>1500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168</v>
      </c>
      <c r="AU176" s="267" t="s">
        <v>84</v>
      </c>
      <c r="AV176" s="14" t="s">
        <v>100</v>
      </c>
      <c r="AW176" s="14" t="s">
        <v>31</v>
      </c>
      <c r="AX176" s="14" t="s">
        <v>74</v>
      </c>
      <c r="AY176" s="267" t="s">
        <v>157</v>
      </c>
    </row>
    <row r="177" s="15" customFormat="1">
      <c r="A177" s="15"/>
      <c r="B177" s="268"/>
      <c r="C177" s="269"/>
      <c r="D177" s="241" t="s">
        <v>168</v>
      </c>
      <c r="E177" s="270" t="s">
        <v>1</v>
      </c>
      <c r="F177" s="271" t="s">
        <v>171</v>
      </c>
      <c r="G177" s="269"/>
      <c r="H177" s="272">
        <v>1500</v>
      </c>
      <c r="I177" s="273"/>
      <c r="J177" s="269"/>
      <c r="K177" s="269"/>
      <c r="L177" s="274"/>
      <c r="M177" s="275"/>
      <c r="N177" s="276"/>
      <c r="O177" s="276"/>
      <c r="P177" s="276"/>
      <c r="Q177" s="276"/>
      <c r="R177" s="276"/>
      <c r="S177" s="276"/>
      <c r="T177" s="27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8" t="s">
        <v>168</v>
      </c>
      <c r="AU177" s="278" t="s">
        <v>84</v>
      </c>
      <c r="AV177" s="15" t="s">
        <v>164</v>
      </c>
      <c r="AW177" s="15" t="s">
        <v>31</v>
      </c>
      <c r="AX177" s="15" t="s">
        <v>82</v>
      </c>
      <c r="AY177" s="278" t="s">
        <v>157</v>
      </c>
    </row>
    <row r="178" s="2" customFormat="1" ht="24.15" customHeight="1">
      <c r="A178" s="39"/>
      <c r="B178" s="40"/>
      <c r="C178" s="228" t="s">
        <v>239</v>
      </c>
      <c r="D178" s="228" t="s">
        <v>159</v>
      </c>
      <c r="E178" s="229" t="s">
        <v>240</v>
      </c>
      <c r="F178" s="230" t="s">
        <v>241</v>
      </c>
      <c r="G178" s="231" t="s">
        <v>178</v>
      </c>
      <c r="H178" s="232">
        <v>5000</v>
      </c>
      <c r="I178" s="233"/>
      <c r="J178" s="234">
        <f>ROUND(I178*H178,2)</f>
        <v>0</v>
      </c>
      <c r="K178" s="230" t="s">
        <v>163</v>
      </c>
      <c r="L178" s="45"/>
      <c r="M178" s="235" t="s">
        <v>1</v>
      </c>
      <c r="N178" s="236" t="s">
        <v>39</v>
      </c>
      <c r="O178" s="92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164</v>
      </c>
      <c r="AT178" s="239" t="s">
        <v>159</v>
      </c>
      <c r="AU178" s="239" t="s">
        <v>84</v>
      </c>
      <c r="AY178" s="18" t="s">
        <v>157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82</v>
      </c>
      <c r="BK178" s="240">
        <f>ROUND(I178*H178,2)</f>
        <v>0</v>
      </c>
      <c r="BL178" s="18" t="s">
        <v>164</v>
      </c>
      <c r="BM178" s="239" t="s">
        <v>242</v>
      </c>
    </row>
    <row r="179" s="2" customFormat="1">
      <c r="A179" s="39"/>
      <c r="B179" s="40"/>
      <c r="C179" s="41"/>
      <c r="D179" s="241" t="s">
        <v>166</v>
      </c>
      <c r="E179" s="41"/>
      <c r="F179" s="242" t="s">
        <v>243</v>
      </c>
      <c r="G179" s="41"/>
      <c r="H179" s="41"/>
      <c r="I179" s="243"/>
      <c r="J179" s="41"/>
      <c r="K179" s="41"/>
      <c r="L179" s="45"/>
      <c r="M179" s="244"/>
      <c r="N179" s="245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166</v>
      </c>
      <c r="AU179" s="18" t="s">
        <v>84</v>
      </c>
    </row>
    <row r="180" s="13" customFormat="1">
      <c r="A180" s="13"/>
      <c r="B180" s="246"/>
      <c r="C180" s="247"/>
      <c r="D180" s="241" t="s">
        <v>168</v>
      </c>
      <c r="E180" s="248" t="s">
        <v>1</v>
      </c>
      <c r="F180" s="249" t="s">
        <v>244</v>
      </c>
      <c r="G180" s="247"/>
      <c r="H180" s="250">
        <v>5000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168</v>
      </c>
      <c r="AU180" s="256" t="s">
        <v>84</v>
      </c>
      <c r="AV180" s="13" t="s">
        <v>84</v>
      </c>
      <c r="AW180" s="13" t="s">
        <v>31</v>
      </c>
      <c r="AX180" s="13" t="s">
        <v>74</v>
      </c>
      <c r="AY180" s="256" t="s">
        <v>157</v>
      </c>
    </row>
    <row r="181" s="14" customFormat="1">
      <c r="A181" s="14"/>
      <c r="B181" s="257"/>
      <c r="C181" s="258"/>
      <c r="D181" s="241" t="s">
        <v>168</v>
      </c>
      <c r="E181" s="259" t="s">
        <v>1</v>
      </c>
      <c r="F181" s="260" t="s">
        <v>170</v>
      </c>
      <c r="G181" s="258"/>
      <c r="H181" s="261">
        <v>5000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7" t="s">
        <v>168</v>
      </c>
      <c r="AU181" s="267" t="s">
        <v>84</v>
      </c>
      <c r="AV181" s="14" t="s">
        <v>100</v>
      </c>
      <c r="AW181" s="14" t="s">
        <v>31</v>
      </c>
      <c r="AX181" s="14" t="s">
        <v>74</v>
      </c>
      <c r="AY181" s="267" t="s">
        <v>157</v>
      </c>
    </row>
    <row r="182" s="15" customFormat="1">
      <c r="A182" s="15"/>
      <c r="B182" s="268"/>
      <c r="C182" s="269"/>
      <c r="D182" s="241" t="s">
        <v>168</v>
      </c>
      <c r="E182" s="270" t="s">
        <v>1</v>
      </c>
      <c r="F182" s="271" t="s">
        <v>171</v>
      </c>
      <c r="G182" s="269"/>
      <c r="H182" s="272">
        <v>5000</v>
      </c>
      <c r="I182" s="273"/>
      <c r="J182" s="269"/>
      <c r="K182" s="269"/>
      <c r="L182" s="274"/>
      <c r="M182" s="275"/>
      <c r="N182" s="276"/>
      <c r="O182" s="276"/>
      <c r="P182" s="276"/>
      <c r="Q182" s="276"/>
      <c r="R182" s="276"/>
      <c r="S182" s="276"/>
      <c r="T182" s="27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8" t="s">
        <v>168</v>
      </c>
      <c r="AU182" s="278" t="s">
        <v>84</v>
      </c>
      <c r="AV182" s="15" t="s">
        <v>164</v>
      </c>
      <c r="AW182" s="15" t="s">
        <v>31</v>
      </c>
      <c r="AX182" s="15" t="s">
        <v>82</v>
      </c>
      <c r="AY182" s="278" t="s">
        <v>157</v>
      </c>
    </row>
    <row r="183" s="2" customFormat="1" ht="16.5" customHeight="1">
      <c r="A183" s="39"/>
      <c r="B183" s="40"/>
      <c r="C183" s="228" t="s">
        <v>245</v>
      </c>
      <c r="D183" s="228" t="s">
        <v>159</v>
      </c>
      <c r="E183" s="229" t="s">
        <v>246</v>
      </c>
      <c r="F183" s="230" t="s">
        <v>247</v>
      </c>
      <c r="G183" s="231" t="s">
        <v>178</v>
      </c>
      <c r="H183" s="232">
        <v>1300</v>
      </c>
      <c r="I183" s="233"/>
      <c r="J183" s="234">
        <f>ROUND(I183*H183,2)</f>
        <v>0</v>
      </c>
      <c r="K183" s="230" t="s">
        <v>163</v>
      </c>
      <c r="L183" s="45"/>
      <c r="M183" s="235" t="s">
        <v>1</v>
      </c>
      <c r="N183" s="236" t="s">
        <v>39</v>
      </c>
      <c r="O183" s="92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164</v>
      </c>
      <c r="AT183" s="239" t="s">
        <v>159</v>
      </c>
      <c r="AU183" s="239" t="s">
        <v>84</v>
      </c>
      <c r="AY183" s="18" t="s">
        <v>157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82</v>
      </c>
      <c r="BK183" s="240">
        <f>ROUND(I183*H183,2)</f>
        <v>0</v>
      </c>
      <c r="BL183" s="18" t="s">
        <v>164</v>
      </c>
      <c r="BM183" s="239" t="s">
        <v>248</v>
      </c>
    </row>
    <row r="184" s="2" customFormat="1">
      <c r="A184" s="39"/>
      <c r="B184" s="40"/>
      <c r="C184" s="41"/>
      <c r="D184" s="241" t="s">
        <v>166</v>
      </c>
      <c r="E184" s="41"/>
      <c r="F184" s="242" t="s">
        <v>249</v>
      </c>
      <c r="G184" s="41"/>
      <c r="H184" s="41"/>
      <c r="I184" s="243"/>
      <c r="J184" s="41"/>
      <c r="K184" s="41"/>
      <c r="L184" s="45"/>
      <c r="M184" s="244"/>
      <c r="N184" s="245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166</v>
      </c>
      <c r="AU184" s="18" t="s">
        <v>84</v>
      </c>
    </row>
    <row r="185" s="2" customFormat="1" ht="21.75" customHeight="1">
      <c r="A185" s="39"/>
      <c r="B185" s="40"/>
      <c r="C185" s="228" t="s">
        <v>250</v>
      </c>
      <c r="D185" s="228" t="s">
        <v>159</v>
      </c>
      <c r="E185" s="229" t="s">
        <v>251</v>
      </c>
      <c r="F185" s="230" t="s">
        <v>252</v>
      </c>
      <c r="G185" s="231" t="s">
        <v>178</v>
      </c>
      <c r="H185" s="232">
        <v>5128</v>
      </c>
      <c r="I185" s="233"/>
      <c r="J185" s="234">
        <f>ROUND(I185*H185,2)</f>
        <v>0</v>
      </c>
      <c r="K185" s="230" t="s">
        <v>163</v>
      </c>
      <c r="L185" s="45"/>
      <c r="M185" s="235" t="s">
        <v>1</v>
      </c>
      <c r="N185" s="236" t="s">
        <v>39</v>
      </c>
      <c r="O185" s="92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164</v>
      </c>
      <c r="AT185" s="239" t="s">
        <v>159</v>
      </c>
      <c r="AU185" s="239" t="s">
        <v>84</v>
      </c>
      <c r="AY185" s="18" t="s">
        <v>157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82</v>
      </c>
      <c r="BK185" s="240">
        <f>ROUND(I185*H185,2)</f>
        <v>0</v>
      </c>
      <c r="BL185" s="18" t="s">
        <v>164</v>
      </c>
      <c r="BM185" s="239" t="s">
        <v>253</v>
      </c>
    </row>
    <row r="186" s="2" customFormat="1">
      <c r="A186" s="39"/>
      <c r="B186" s="40"/>
      <c r="C186" s="41"/>
      <c r="D186" s="241" t="s">
        <v>166</v>
      </c>
      <c r="E186" s="41"/>
      <c r="F186" s="242" t="s">
        <v>254</v>
      </c>
      <c r="G186" s="41"/>
      <c r="H186" s="41"/>
      <c r="I186" s="243"/>
      <c r="J186" s="41"/>
      <c r="K186" s="41"/>
      <c r="L186" s="45"/>
      <c r="M186" s="244"/>
      <c r="N186" s="245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166</v>
      </c>
      <c r="AU186" s="18" t="s">
        <v>84</v>
      </c>
    </row>
    <row r="187" s="2" customFormat="1" ht="24.15" customHeight="1">
      <c r="A187" s="39"/>
      <c r="B187" s="40"/>
      <c r="C187" s="228" t="s">
        <v>255</v>
      </c>
      <c r="D187" s="228" t="s">
        <v>159</v>
      </c>
      <c r="E187" s="229" t="s">
        <v>256</v>
      </c>
      <c r="F187" s="230" t="s">
        <v>257</v>
      </c>
      <c r="G187" s="231" t="s">
        <v>178</v>
      </c>
      <c r="H187" s="232">
        <v>3872</v>
      </c>
      <c r="I187" s="233"/>
      <c r="J187" s="234">
        <f>ROUND(I187*H187,2)</f>
        <v>0</v>
      </c>
      <c r="K187" s="230" t="s">
        <v>163</v>
      </c>
      <c r="L187" s="45"/>
      <c r="M187" s="235" t="s">
        <v>1</v>
      </c>
      <c r="N187" s="236" t="s">
        <v>39</v>
      </c>
      <c r="O187" s="92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9" t="s">
        <v>164</v>
      </c>
      <c r="AT187" s="239" t="s">
        <v>159</v>
      </c>
      <c r="AU187" s="239" t="s">
        <v>84</v>
      </c>
      <c r="AY187" s="18" t="s">
        <v>157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82</v>
      </c>
      <c r="BK187" s="240">
        <f>ROUND(I187*H187,2)</f>
        <v>0</v>
      </c>
      <c r="BL187" s="18" t="s">
        <v>164</v>
      </c>
      <c r="BM187" s="239" t="s">
        <v>258</v>
      </c>
    </row>
    <row r="188" s="2" customFormat="1">
      <c r="A188" s="39"/>
      <c r="B188" s="40"/>
      <c r="C188" s="41"/>
      <c r="D188" s="241" t="s">
        <v>166</v>
      </c>
      <c r="E188" s="41"/>
      <c r="F188" s="242" t="s">
        <v>259</v>
      </c>
      <c r="G188" s="41"/>
      <c r="H188" s="41"/>
      <c r="I188" s="243"/>
      <c r="J188" s="41"/>
      <c r="K188" s="41"/>
      <c r="L188" s="45"/>
      <c r="M188" s="244"/>
      <c r="N188" s="245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166</v>
      </c>
      <c r="AU188" s="18" t="s">
        <v>84</v>
      </c>
    </row>
    <row r="189" s="2" customFormat="1" ht="21.75" customHeight="1">
      <c r="A189" s="39"/>
      <c r="B189" s="40"/>
      <c r="C189" s="228" t="s">
        <v>260</v>
      </c>
      <c r="D189" s="228" t="s">
        <v>159</v>
      </c>
      <c r="E189" s="229" t="s">
        <v>261</v>
      </c>
      <c r="F189" s="230" t="s">
        <v>262</v>
      </c>
      <c r="G189" s="231" t="s">
        <v>178</v>
      </c>
      <c r="H189" s="232">
        <v>5128</v>
      </c>
      <c r="I189" s="233"/>
      <c r="J189" s="234">
        <f>ROUND(I189*H189,2)</f>
        <v>0</v>
      </c>
      <c r="K189" s="230" t="s">
        <v>163</v>
      </c>
      <c r="L189" s="45"/>
      <c r="M189" s="235" t="s">
        <v>1</v>
      </c>
      <c r="N189" s="236" t="s">
        <v>39</v>
      </c>
      <c r="O189" s="92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164</v>
      </c>
      <c r="AT189" s="239" t="s">
        <v>159</v>
      </c>
      <c r="AU189" s="239" t="s">
        <v>84</v>
      </c>
      <c r="AY189" s="18" t="s">
        <v>157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82</v>
      </c>
      <c r="BK189" s="240">
        <f>ROUND(I189*H189,2)</f>
        <v>0</v>
      </c>
      <c r="BL189" s="18" t="s">
        <v>164</v>
      </c>
      <c r="BM189" s="239" t="s">
        <v>263</v>
      </c>
    </row>
    <row r="190" s="2" customFormat="1">
      <c r="A190" s="39"/>
      <c r="B190" s="40"/>
      <c r="C190" s="41"/>
      <c r="D190" s="241" t="s">
        <v>166</v>
      </c>
      <c r="E190" s="41"/>
      <c r="F190" s="242" t="s">
        <v>264</v>
      </c>
      <c r="G190" s="41"/>
      <c r="H190" s="41"/>
      <c r="I190" s="243"/>
      <c r="J190" s="41"/>
      <c r="K190" s="41"/>
      <c r="L190" s="45"/>
      <c r="M190" s="244"/>
      <c r="N190" s="245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166</v>
      </c>
      <c r="AU190" s="18" t="s">
        <v>84</v>
      </c>
    </row>
    <row r="191" s="2" customFormat="1" ht="21.75" customHeight="1">
      <c r="A191" s="39"/>
      <c r="B191" s="40"/>
      <c r="C191" s="228" t="s">
        <v>265</v>
      </c>
      <c r="D191" s="228" t="s">
        <v>159</v>
      </c>
      <c r="E191" s="229" t="s">
        <v>266</v>
      </c>
      <c r="F191" s="230" t="s">
        <v>267</v>
      </c>
      <c r="G191" s="231" t="s">
        <v>178</v>
      </c>
      <c r="H191" s="232">
        <v>3872</v>
      </c>
      <c r="I191" s="233"/>
      <c r="J191" s="234">
        <f>ROUND(I191*H191,2)</f>
        <v>0</v>
      </c>
      <c r="K191" s="230" t="s">
        <v>163</v>
      </c>
      <c r="L191" s="45"/>
      <c r="M191" s="235" t="s">
        <v>1</v>
      </c>
      <c r="N191" s="236" t="s">
        <v>39</v>
      </c>
      <c r="O191" s="92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9" t="s">
        <v>164</v>
      </c>
      <c r="AT191" s="239" t="s">
        <v>159</v>
      </c>
      <c r="AU191" s="239" t="s">
        <v>84</v>
      </c>
      <c r="AY191" s="18" t="s">
        <v>157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82</v>
      </c>
      <c r="BK191" s="240">
        <f>ROUND(I191*H191,2)</f>
        <v>0</v>
      </c>
      <c r="BL191" s="18" t="s">
        <v>164</v>
      </c>
      <c r="BM191" s="239" t="s">
        <v>268</v>
      </c>
    </row>
    <row r="192" s="2" customFormat="1">
      <c r="A192" s="39"/>
      <c r="B192" s="40"/>
      <c r="C192" s="41"/>
      <c r="D192" s="241" t="s">
        <v>166</v>
      </c>
      <c r="E192" s="41"/>
      <c r="F192" s="242" t="s">
        <v>269</v>
      </c>
      <c r="G192" s="41"/>
      <c r="H192" s="41"/>
      <c r="I192" s="243"/>
      <c r="J192" s="41"/>
      <c r="K192" s="41"/>
      <c r="L192" s="45"/>
      <c r="M192" s="244"/>
      <c r="N192" s="245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166</v>
      </c>
      <c r="AU192" s="18" t="s">
        <v>84</v>
      </c>
    </row>
    <row r="193" s="2" customFormat="1" ht="21.75" customHeight="1">
      <c r="A193" s="39"/>
      <c r="B193" s="40"/>
      <c r="C193" s="228" t="s">
        <v>270</v>
      </c>
      <c r="D193" s="228" t="s">
        <v>159</v>
      </c>
      <c r="E193" s="229" t="s">
        <v>271</v>
      </c>
      <c r="F193" s="230" t="s">
        <v>272</v>
      </c>
      <c r="G193" s="231" t="s">
        <v>178</v>
      </c>
      <c r="H193" s="232">
        <v>3872</v>
      </c>
      <c r="I193" s="233"/>
      <c r="J193" s="234">
        <f>ROUND(I193*H193,2)</f>
        <v>0</v>
      </c>
      <c r="K193" s="230" t="s">
        <v>163</v>
      </c>
      <c r="L193" s="45"/>
      <c r="M193" s="235" t="s">
        <v>1</v>
      </c>
      <c r="N193" s="236" t="s">
        <v>39</v>
      </c>
      <c r="O193" s="92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164</v>
      </c>
      <c r="AT193" s="239" t="s">
        <v>159</v>
      </c>
      <c r="AU193" s="239" t="s">
        <v>84</v>
      </c>
      <c r="AY193" s="18" t="s">
        <v>157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82</v>
      </c>
      <c r="BK193" s="240">
        <f>ROUND(I193*H193,2)</f>
        <v>0</v>
      </c>
      <c r="BL193" s="18" t="s">
        <v>164</v>
      </c>
      <c r="BM193" s="239" t="s">
        <v>273</v>
      </c>
    </row>
    <row r="194" s="2" customFormat="1">
      <c r="A194" s="39"/>
      <c r="B194" s="40"/>
      <c r="C194" s="41"/>
      <c r="D194" s="241" t="s">
        <v>166</v>
      </c>
      <c r="E194" s="41"/>
      <c r="F194" s="242" t="s">
        <v>274</v>
      </c>
      <c r="G194" s="41"/>
      <c r="H194" s="41"/>
      <c r="I194" s="243"/>
      <c r="J194" s="41"/>
      <c r="K194" s="41"/>
      <c r="L194" s="45"/>
      <c r="M194" s="244"/>
      <c r="N194" s="245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166</v>
      </c>
      <c r="AU194" s="18" t="s">
        <v>84</v>
      </c>
    </row>
    <row r="195" s="12" customFormat="1" ht="22.8" customHeight="1">
      <c r="A195" s="12"/>
      <c r="B195" s="212"/>
      <c r="C195" s="213"/>
      <c r="D195" s="214" t="s">
        <v>73</v>
      </c>
      <c r="E195" s="226" t="s">
        <v>84</v>
      </c>
      <c r="F195" s="226" t="s">
        <v>275</v>
      </c>
      <c r="G195" s="213"/>
      <c r="H195" s="213"/>
      <c r="I195" s="216"/>
      <c r="J195" s="227">
        <f>BK195</f>
        <v>0</v>
      </c>
      <c r="K195" s="213"/>
      <c r="L195" s="218"/>
      <c r="M195" s="219"/>
      <c r="N195" s="220"/>
      <c r="O195" s="220"/>
      <c r="P195" s="221">
        <f>SUM(P196:P202)</f>
        <v>0</v>
      </c>
      <c r="Q195" s="220"/>
      <c r="R195" s="221">
        <f>SUM(R196:R202)</f>
        <v>0.044999999999999998</v>
      </c>
      <c r="S195" s="220"/>
      <c r="T195" s="222">
        <f>SUM(T196:T202)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3" t="s">
        <v>82</v>
      </c>
      <c r="AT195" s="224" t="s">
        <v>73</v>
      </c>
      <c r="AU195" s="224" t="s">
        <v>82</v>
      </c>
      <c r="AY195" s="223" t="s">
        <v>157</v>
      </c>
      <c r="BK195" s="225">
        <f>SUM(BK196:BK202)</f>
        <v>0</v>
      </c>
    </row>
    <row r="196" s="2" customFormat="1" ht="16.5" customHeight="1">
      <c r="A196" s="39"/>
      <c r="B196" s="40"/>
      <c r="C196" s="289" t="s">
        <v>276</v>
      </c>
      <c r="D196" s="289" t="s">
        <v>277</v>
      </c>
      <c r="E196" s="290" t="s">
        <v>278</v>
      </c>
      <c r="F196" s="291" t="s">
        <v>279</v>
      </c>
      <c r="G196" s="292" t="s">
        <v>280</v>
      </c>
      <c r="H196" s="293">
        <v>45</v>
      </c>
      <c r="I196" s="294"/>
      <c r="J196" s="295">
        <f>ROUND(I196*H196,2)</f>
        <v>0</v>
      </c>
      <c r="K196" s="291" t="s">
        <v>281</v>
      </c>
      <c r="L196" s="296"/>
      <c r="M196" s="297" t="s">
        <v>1</v>
      </c>
      <c r="N196" s="298" t="s">
        <v>39</v>
      </c>
      <c r="O196" s="92"/>
      <c r="P196" s="237">
        <f>O196*H196</f>
        <v>0</v>
      </c>
      <c r="Q196" s="237">
        <v>0.001</v>
      </c>
      <c r="R196" s="237">
        <f>Q196*H196</f>
        <v>0.044999999999999998</v>
      </c>
      <c r="S196" s="237">
        <v>0</v>
      </c>
      <c r="T196" s="23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9" t="s">
        <v>207</v>
      </c>
      <c r="AT196" s="239" t="s">
        <v>277</v>
      </c>
      <c r="AU196" s="239" t="s">
        <v>84</v>
      </c>
      <c r="AY196" s="18" t="s">
        <v>157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8" t="s">
        <v>82</v>
      </c>
      <c r="BK196" s="240">
        <f>ROUND(I196*H196,2)</f>
        <v>0</v>
      </c>
      <c r="BL196" s="18" t="s">
        <v>164</v>
      </c>
      <c r="BM196" s="239" t="s">
        <v>282</v>
      </c>
    </row>
    <row r="197" s="2" customFormat="1">
      <c r="A197" s="39"/>
      <c r="B197" s="40"/>
      <c r="C197" s="41"/>
      <c r="D197" s="241" t="s">
        <v>166</v>
      </c>
      <c r="E197" s="41"/>
      <c r="F197" s="242" t="s">
        <v>279</v>
      </c>
      <c r="G197" s="41"/>
      <c r="H197" s="41"/>
      <c r="I197" s="243"/>
      <c r="J197" s="41"/>
      <c r="K197" s="41"/>
      <c r="L197" s="45"/>
      <c r="M197" s="244"/>
      <c r="N197" s="245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166</v>
      </c>
      <c r="AU197" s="18" t="s">
        <v>84</v>
      </c>
    </row>
    <row r="198" s="13" customFormat="1">
      <c r="A198" s="13"/>
      <c r="B198" s="246"/>
      <c r="C198" s="247"/>
      <c r="D198" s="241" t="s">
        <v>168</v>
      </c>
      <c r="E198" s="248" t="s">
        <v>1</v>
      </c>
      <c r="F198" s="249" t="s">
        <v>181</v>
      </c>
      <c r="G198" s="247"/>
      <c r="H198" s="250">
        <v>9000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168</v>
      </c>
      <c r="AU198" s="256" t="s">
        <v>84</v>
      </c>
      <c r="AV198" s="13" t="s">
        <v>84</v>
      </c>
      <c r="AW198" s="13" t="s">
        <v>31</v>
      </c>
      <c r="AX198" s="13" t="s">
        <v>74</v>
      </c>
      <c r="AY198" s="256" t="s">
        <v>157</v>
      </c>
    </row>
    <row r="199" s="15" customFormat="1">
      <c r="A199" s="15"/>
      <c r="B199" s="268"/>
      <c r="C199" s="269"/>
      <c r="D199" s="241" t="s">
        <v>168</v>
      </c>
      <c r="E199" s="270" t="s">
        <v>1</v>
      </c>
      <c r="F199" s="271" t="s">
        <v>171</v>
      </c>
      <c r="G199" s="269"/>
      <c r="H199" s="272">
        <v>9000</v>
      </c>
      <c r="I199" s="273"/>
      <c r="J199" s="269"/>
      <c r="K199" s="269"/>
      <c r="L199" s="274"/>
      <c r="M199" s="275"/>
      <c r="N199" s="276"/>
      <c r="O199" s="276"/>
      <c r="P199" s="276"/>
      <c r="Q199" s="276"/>
      <c r="R199" s="276"/>
      <c r="S199" s="276"/>
      <c r="T199" s="27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8" t="s">
        <v>168</v>
      </c>
      <c r="AU199" s="278" t="s">
        <v>84</v>
      </c>
      <c r="AV199" s="15" t="s">
        <v>164</v>
      </c>
      <c r="AW199" s="15" t="s">
        <v>31</v>
      </c>
      <c r="AX199" s="15" t="s">
        <v>82</v>
      </c>
      <c r="AY199" s="278" t="s">
        <v>157</v>
      </c>
    </row>
    <row r="200" s="13" customFormat="1">
      <c r="A200" s="13"/>
      <c r="B200" s="246"/>
      <c r="C200" s="247"/>
      <c r="D200" s="241" t="s">
        <v>168</v>
      </c>
      <c r="E200" s="247"/>
      <c r="F200" s="249" t="s">
        <v>283</v>
      </c>
      <c r="G200" s="247"/>
      <c r="H200" s="250">
        <v>45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168</v>
      </c>
      <c r="AU200" s="256" t="s">
        <v>84</v>
      </c>
      <c r="AV200" s="13" t="s">
        <v>84</v>
      </c>
      <c r="AW200" s="13" t="s">
        <v>4</v>
      </c>
      <c r="AX200" s="13" t="s">
        <v>82</v>
      </c>
      <c r="AY200" s="256" t="s">
        <v>157</v>
      </c>
    </row>
    <row r="201" s="2" customFormat="1" ht="16.5" customHeight="1">
      <c r="A201" s="39"/>
      <c r="B201" s="40"/>
      <c r="C201" s="228" t="s">
        <v>7</v>
      </c>
      <c r="D201" s="228" t="s">
        <v>159</v>
      </c>
      <c r="E201" s="229" t="s">
        <v>284</v>
      </c>
      <c r="F201" s="230" t="s">
        <v>285</v>
      </c>
      <c r="G201" s="231" t="s">
        <v>286</v>
      </c>
      <c r="H201" s="232">
        <v>1</v>
      </c>
      <c r="I201" s="233"/>
      <c r="J201" s="234">
        <f>ROUND(I201*H201,2)</f>
        <v>0</v>
      </c>
      <c r="K201" s="230" t="s">
        <v>1</v>
      </c>
      <c r="L201" s="45"/>
      <c r="M201" s="235" t="s">
        <v>1</v>
      </c>
      <c r="N201" s="236" t="s">
        <v>39</v>
      </c>
      <c r="O201" s="92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9" t="s">
        <v>164</v>
      </c>
      <c r="AT201" s="239" t="s">
        <v>159</v>
      </c>
      <c r="AU201" s="239" t="s">
        <v>84</v>
      </c>
      <c r="AY201" s="18" t="s">
        <v>157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8" t="s">
        <v>82</v>
      </c>
      <c r="BK201" s="240">
        <f>ROUND(I201*H201,2)</f>
        <v>0</v>
      </c>
      <c r="BL201" s="18" t="s">
        <v>164</v>
      </c>
      <c r="BM201" s="239" t="s">
        <v>287</v>
      </c>
    </row>
    <row r="202" s="2" customFormat="1">
      <c r="A202" s="39"/>
      <c r="B202" s="40"/>
      <c r="C202" s="41"/>
      <c r="D202" s="241" t="s">
        <v>166</v>
      </c>
      <c r="E202" s="41"/>
      <c r="F202" s="242" t="s">
        <v>288</v>
      </c>
      <c r="G202" s="41"/>
      <c r="H202" s="41"/>
      <c r="I202" s="243"/>
      <c r="J202" s="41"/>
      <c r="K202" s="41"/>
      <c r="L202" s="45"/>
      <c r="M202" s="244"/>
      <c r="N202" s="245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166</v>
      </c>
      <c r="AU202" s="18" t="s">
        <v>84</v>
      </c>
    </row>
    <row r="203" s="12" customFormat="1" ht="22.8" customHeight="1">
      <c r="A203" s="12"/>
      <c r="B203" s="212"/>
      <c r="C203" s="213"/>
      <c r="D203" s="214" t="s">
        <v>73</v>
      </c>
      <c r="E203" s="226" t="s">
        <v>164</v>
      </c>
      <c r="F203" s="226" t="s">
        <v>289</v>
      </c>
      <c r="G203" s="213"/>
      <c r="H203" s="213"/>
      <c r="I203" s="216"/>
      <c r="J203" s="227">
        <f>BK203</f>
        <v>0</v>
      </c>
      <c r="K203" s="213"/>
      <c r="L203" s="218"/>
      <c r="M203" s="219"/>
      <c r="N203" s="220"/>
      <c r="O203" s="220"/>
      <c r="P203" s="221">
        <f>SUM(P204:P208)</f>
        <v>0</v>
      </c>
      <c r="Q203" s="220"/>
      <c r="R203" s="221">
        <f>SUM(R204:R208)</f>
        <v>16.5</v>
      </c>
      <c r="S203" s="220"/>
      <c r="T203" s="222">
        <f>SUM(T204:T208)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3" t="s">
        <v>82</v>
      </c>
      <c r="AT203" s="224" t="s">
        <v>73</v>
      </c>
      <c r="AU203" s="224" t="s">
        <v>82</v>
      </c>
      <c r="AY203" s="223" t="s">
        <v>157</v>
      </c>
      <c r="BK203" s="225">
        <f>SUM(BK204:BK208)</f>
        <v>0</v>
      </c>
    </row>
    <row r="204" s="2" customFormat="1" ht="24.15" customHeight="1">
      <c r="A204" s="39"/>
      <c r="B204" s="40"/>
      <c r="C204" s="228" t="s">
        <v>290</v>
      </c>
      <c r="D204" s="228" t="s">
        <v>159</v>
      </c>
      <c r="E204" s="229" t="s">
        <v>291</v>
      </c>
      <c r="F204" s="230" t="s">
        <v>292</v>
      </c>
      <c r="G204" s="231" t="s">
        <v>185</v>
      </c>
      <c r="H204" s="232">
        <v>8.25</v>
      </c>
      <c r="I204" s="233"/>
      <c r="J204" s="234">
        <f>ROUND(I204*H204,2)</f>
        <v>0</v>
      </c>
      <c r="K204" s="230" t="s">
        <v>163</v>
      </c>
      <c r="L204" s="45"/>
      <c r="M204" s="235" t="s">
        <v>1</v>
      </c>
      <c r="N204" s="236" t="s">
        <v>39</v>
      </c>
      <c r="O204" s="92"/>
      <c r="P204" s="237">
        <f>O204*H204</f>
        <v>0</v>
      </c>
      <c r="Q204" s="237">
        <v>2</v>
      </c>
      <c r="R204" s="237">
        <f>Q204*H204</f>
        <v>16.5</v>
      </c>
      <c r="S204" s="237">
        <v>0</v>
      </c>
      <c r="T204" s="23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9" t="s">
        <v>164</v>
      </c>
      <c r="AT204" s="239" t="s">
        <v>159</v>
      </c>
      <c r="AU204" s="239" t="s">
        <v>84</v>
      </c>
      <c r="AY204" s="18" t="s">
        <v>157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8" t="s">
        <v>82</v>
      </c>
      <c r="BK204" s="240">
        <f>ROUND(I204*H204,2)</f>
        <v>0</v>
      </c>
      <c r="BL204" s="18" t="s">
        <v>164</v>
      </c>
      <c r="BM204" s="239" t="s">
        <v>293</v>
      </c>
    </row>
    <row r="205" s="2" customFormat="1">
      <c r="A205" s="39"/>
      <c r="B205" s="40"/>
      <c r="C205" s="41"/>
      <c r="D205" s="241" t="s">
        <v>166</v>
      </c>
      <c r="E205" s="41"/>
      <c r="F205" s="242" t="s">
        <v>294</v>
      </c>
      <c r="G205" s="41"/>
      <c r="H205" s="41"/>
      <c r="I205" s="243"/>
      <c r="J205" s="41"/>
      <c r="K205" s="41"/>
      <c r="L205" s="45"/>
      <c r="M205" s="244"/>
      <c r="N205" s="245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166</v>
      </c>
      <c r="AU205" s="18" t="s">
        <v>84</v>
      </c>
    </row>
    <row r="206" s="13" customFormat="1">
      <c r="A206" s="13"/>
      <c r="B206" s="246"/>
      <c r="C206" s="247"/>
      <c r="D206" s="241" t="s">
        <v>168</v>
      </c>
      <c r="E206" s="248" t="s">
        <v>1</v>
      </c>
      <c r="F206" s="249" t="s">
        <v>295</v>
      </c>
      <c r="G206" s="247"/>
      <c r="H206" s="250">
        <v>8.25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168</v>
      </c>
      <c r="AU206" s="256" t="s">
        <v>84</v>
      </c>
      <c r="AV206" s="13" t="s">
        <v>84</v>
      </c>
      <c r="AW206" s="13" t="s">
        <v>31</v>
      </c>
      <c r="AX206" s="13" t="s">
        <v>74</v>
      </c>
      <c r="AY206" s="256" t="s">
        <v>157</v>
      </c>
    </row>
    <row r="207" s="14" customFormat="1">
      <c r="A207" s="14"/>
      <c r="B207" s="257"/>
      <c r="C207" s="258"/>
      <c r="D207" s="241" t="s">
        <v>168</v>
      </c>
      <c r="E207" s="259" t="s">
        <v>1</v>
      </c>
      <c r="F207" s="260" t="s">
        <v>296</v>
      </c>
      <c r="G207" s="258"/>
      <c r="H207" s="261">
        <v>8.25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7" t="s">
        <v>168</v>
      </c>
      <c r="AU207" s="267" t="s">
        <v>84</v>
      </c>
      <c r="AV207" s="14" t="s">
        <v>100</v>
      </c>
      <c r="AW207" s="14" t="s">
        <v>31</v>
      </c>
      <c r="AX207" s="14" t="s">
        <v>74</v>
      </c>
      <c r="AY207" s="267" t="s">
        <v>157</v>
      </c>
    </row>
    <row r="208" s="15" customFormat="1">
      <c r="A208" s="15"/>
      <c r="B208" s="268"/>
      <c r="C208" s="269"/>
      <c r="D208" s="241" t="s">
        <v>168</v>
      </c>
      <c r="E208" s="270" t="s">
        <v>1</v>
      </c>
      <c r="F208" s="271" t="s">
        <v>171</v>
      </c>
      <c r="G208" s="269"/>
      <c r="H208" s="272">
        <v>8.25</v>
      </c>
      <c r="I208" s="273"/>
      <c r="J208" s="269"/>
      <c r="K208" s="269"/>
      <c r="L208" s="274"/>
      <c r="M208" s="275"/>
      <c r="N208" s="276"/>
      <c r="O208" s="276"/>
      <c r="P208" s="276"/>
      <c r="Q208" s="276"/>
      <c r="R208" s="276"/>
      <c r="S208" s="276"/>
      <c r="T208" s="27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8" t="s">
        <v>168</v>
      </c>
      <c r="AU208" s="278" t="s">
        <v>84</v>
      </c>
      <c r="AV208" s="15" t="s">
        <v>164</v>
      </c>
      <c r="AW208" s="15" t="s">
        <v>31</v>
      </c>
      <c r="AX208" s="15" t="s">
        <v>82</v>
      </c>
      <c r="AY208" s="278" t="s">
        <v>157</v>
      </c>
    </row>
    <row r="209" s="12" customFormat="1" ht="22.8" customHeight="1">
      <c r="A209" s="12"/>
      <c r="B209" s="212"/>
      <c r="C209" s="213"/>
      <c r="D209" s="214" t="s">
        <v>73</v>
      </c>
      <c r="E209" s="226" t="s">
        <v>297</v>
      </c>
      <c r="F209" s="226" t="s">
        <v>298</v>
      </c>
      <c r="G209" s="213"/>
      <c r="H209" s="213"/>
      <c r="I209" s="216"/>
      <c r="J209" s="227">
        <f>BK209</f>
        <v>0</v>
      </c>
      <c r="K209" s="213"/>
      <c r="L209" s="218"/>
      <c r="M209" s="219"/>
      <c r="N209" s="220"/>
      <c r="O209" s="220"/>
      <c r="P209" s="221">
        <f>SUM(P210:P211)</f>
        <v>0</v>
      </c>
      <c r="Q209" s="220"/>
      <c r="R209" s="221">
        <f>SUM(R210:R211)</f>
        <v>0</v>
      </c>
      <c r="S209" s="220"/>
      <c r="T209" s="222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3" t="s">
        <v>82</v>
      </c>
      <c r="AT209" s="224" t="s">
        <v>73</v>
      </c>
      <c r="AU209" s="224" t="s">
        <v>82</v>
      </c>
      <c r="AY209" s="223" t="s">
        <v>157</v>
      </c>
      <c r="BK209" s="225">
        <f>SUM(BK210:BK211)</f>
        <v>0</v>
      </c>
    </row>
    <row r="210" s="2" customFormat="1" ht="16.5" customHeight="1">
      <c r="A210" s="39"/>
      <c r="B210" s="40"/>
      <c r="C210" s="228" t="s">
        <v>299</v>
      </c>
      <c r="D210" s="228" t="s">
        <v>159</v>
      </c>
      <c r="E210" s="229" t="s">
        <v>300</v>
      </c>
      <c r="F210" s="230" t="s">
        <v>301</v>
      </c>
      <c r="G210" s="231" t="s">
        <v>302</v>
      </c>
      <c r="H210" s="232">
        <v>16.553999999999998</v>
      </c>
      <c r="I210" s="233"/>
      <c r="J210" s="234">
        <f>ROUND(I210*H210,2)</f>
        <v>0</v>
      </c>
      <c r="K210" s="230" t="s">
        <v>163</v>
      </c>
      <c r="L210" s="45"/>
      <c r="M210" s="235" t="s">
        <v>1</v>
      </c>
      <c r="N210" s="236" t="s">
        <v>39</v>
      </c>
      <c r="O210" s="92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9" t="s">
        <v>164</v>
      </c>
      <c r="AT210" s="239" t="s">
        <v>159</v>
      </c>
      <c r="AU210" s="239" t="s">
        <v>84</v>
      </c>
      <c r="AY210" s="18" t="s">
        <v>157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8" t="s">
        <v>82</v>
      </c>
      <c r="BK210" s="240">
        <f>ROUND(I210*H210,2)</f>
        <v>0</v>
      </c>
      <c r="BL210" s="18" t="s">
        <v>164</v>
      </c>
      <c r="BM210" s="239" t="s">
        <v>303</v>
      </c>
    </row>
    <row r="211" s="2" customFormat="1">
      <c r="A211" s="39"/>
      <c r="B211" s="40"/>
      <c r="C211" s="41"/>
      <c r="D211" s="241" t="s">
        <v>166</v>
      </c>
      <c r="E211" s="41"/>
      <c r="F211" s="242" t="s">
        <v>304</v>
      </c>
      <c r="G211" s="41"/>
      <c r="H211" s="41"/>
      <c r="I211" s="243"/>
      <c r="J211" s="41"/>
      <c r="K211" s="41"/>
      <c r="L211" s="45"/>
      <c r="M211" s="299"/>
      <c r="N211" s="300"/>
      <c r="O211" s="301"/>
      <c r="P211" s="301"/>
      <c r="Q211" s="301"/>
      <c r="R211" s="301"/>
      <c r="S211" s="301"/>
      <c r="T211" s="302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166</v>
      </c>
      <c r="AU211" s="18" t="s">
        <v>84</v>
      </c>
    </row>
    <row r="212" s="2" customFormat="1" ht="6.96" customHeight="1">
      <c r="A212" s="39"/>
      <c r="B212" s="67"/>
      <c r="C212" s="68"/>
      <c r="D212" s="68"/>
      <c r="E212" s="68"/>
      <c r="F212" s="68"/>
      <c r="G212" s="68"/>
      <c r="H212" s="68"/>
      <c r="I212" s="68"/>
      <c r="J212" s="68"/>
      <c r="K212" s="68"/>
      <c r="L212" s="45"/>
      <c r="M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</row>
  </sheetData>
  <sheetProtection sheet="1" autoFilter="0" formatColumns="0" formatRows="0" objects="1" scenarios="1" spinCount="100000" saltValue="9lODMJYJhi62WO96tjryE6zOaNSzXrOU81EEPZIFp2cvBjWELIjDH5DLkplq4tMN8T3v9UrQEva54bKFIT5Cpg==" hashValue="fnEfucF31xwQDPocDeNOg0PGTeRSAZ3GyAEjxEAdjl+Z6e3FJE6r8OFIDd/9VYQ3UWmnz7u+KSZVQOHiP+q4vQ==" algorithmName="SHA-512" password="CC35"/>
  <autoFilter ref="C120:K21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305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9. 7. 2023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129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130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32</v>
      </c>
      <c r="E23" s="39"/>
      <c r="F23" s="39"/>
      <c r="G23" s="39"/>
      <c r="H23" s="39"/>
      <c r="I23" s="152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131</v>
      </c>
      <c r="F24" s="39"/>
      <c r="G24" s="39"/>
      <c r="H24" s="39"/>
      <c r="I24" s="152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34</v>
      </c>
      <c r="E30" s="39"/>
      <c r="F30" s="39"/>
      <c r="G30" s="39"/>
      <c r="H30" s="39"/>
      <c r="I30" s="39"/>
      <c r="J30" s="16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36</v>
      </c>
      <c r="G32" s="39"/>
      <c r="H32" s="39"/>
      <c r="I32" s="163" t="s">
        <v>35</v>
      </c>
      <c r="J32" s="16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38</v>
      </c>
      <c r="E33" s="152" t="s">
        <v>39</v>
      </c>
      <c r="F33" s="165">
        <f>ROUND((SUM(BE118:BE136)),  2)</f>
        <v>0</v>
      </c>
      <c r="G33" s="39"/>
      <c r="H33" s="39"/>
      <c r="I33" s="166">
        <v>0.20999999999999999</v>
      </c>
      <c r="J33" s="165">
        <f>ROUND(((SUM(BE118:BE136))*I33),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40</v>
      </c>
      <c r="F34" s="165">
        <f>ROUND((SUM(BF118:BF136)),  2)</f>
        <v>0</v>
      </c>
      <c r="G34" s="39"/>
      <c r="H34" s="39"/>
      <c r="I34" s="166">
        <v>0.12</v>
      </c>
      <c r="J34" s="165">
        <f>ROUND(((SUM(BF118:BF136))*I34),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41</v>
      </c>
      <c r="F35" s="165">
        <f>ROUND((SUM(BG118:BG136)),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42</v>
      </c>
      <c r="F36" s="165">
        <f>ROUND((SUM(BH118:BH136)),  2)</f>
        <v>0</v>
      </c>
      <c r="G36" s="39"/>
      <c r="H36" s="39"/>
      <c r="I36" s="166">
        <v>0.12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ROUND((SUM(BI118:BI136)),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44</v>
      </c>
      <c r="E39" s="169"/>
      <c r="F39" s="169"/>
      <c r="G39" s="170" t="s">
        <v>45</v>
      </c>
      <c r="H39" s="171" t="s">
        <v>46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Trboušany</v>
      </c>
      <c r="G89" s="41"/>
      <c r="H89" s="41"/>
      <c r="I89" s="33" t="s">
        <v>22</v>
      </c>
      <c r="J89" s="80" t="str">
        <f>IF(J12="","",J12)</f>
        <v>9. 7. 2023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Trboušany</v>
      </c>
      <c r="G91" s="41"/>
      <c r="H91" s="41"/>
      <c r="I91" s="33" t="s">
        <v>30</v>
      </c>
      <c r="J91" s="37" t="str">
        <f>E21</f>
        <v>Tomáš Posker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VZD Invest s 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133</v>
      </c>
      <c r="D94" s="187"/>
      <c r="E94" s="187"/>
      <c r="F94" s="187"/>
      <c r="G94" s="187"/>
      <c r="H94" s="187"/>
      <c r="I94" s="187"/>
      <c r="J94" s="188" t="s">
        <v>134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135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136</v>
      </c>
    </row>
    <row r="97" s="9" customFormat="1" ht="24.96" customHeight="1">
      <c r="A97" s="9"/>
      <c r="B97" s="190"/>
      <c r="C97" s="191"/>
      <c r="D97" s="192" t="s">
        <v>137</v>
      </c>
      <c r="E97" s="193"/>
      <c r="F97" s="193"/>
      <c r="G97" s="193"/>
      <c r="H97" s="193"/>
      <c r="I97" s="193"/>
      <c r="J97" s="194">
        <f>J119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306</v>
      </c>
      <c r="E98" s="198"/>
      <c r="F98" s="198"/>
      <c r="G98" s="198"/>
      <c r="H98" s="198"/>
      <c r="I98" s="198"/>
      <c r="J98" s="199">
        <f>J120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142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85" t="str">
        <f>E7</f>
        <v>Výsadba zeleně na p. č. 1677, 1161 a průleh PR3, k. ú. Trboušany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01 VRN - Vedlejší rozpočtové náklady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Trboušany</v>
      </c>
      <c r="G112" s="41"/>
      <c r="H112" s="41"/>
      <c r="I112" s="33" t="s">
        <v>22</v>
      </c>
      <c r="J112" s="80" t="str">
        <f>IF(J12="","",J12)</f>
        <v>9. 7. 2023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Obec Trboušany</v>
      </c>
      <c r="G114" s="41"/>
      <c r="H114" s="41"/>
      <c r="I114" s="33" t="s">
        <v>30</v>
      </c>
      <c r="J114" s="37" t="str">
        <f>E21</f>
        <v>Tomáš Posker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32</v>
      </c>
      <c r="J115" s="37" t="str">
        <f>E24</f>
        <v>VZD Invest s 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1"/>
      <c r="B117" s="202"/>
      <c r="C117" s="203" t="s">
        <v>143</v>
      </c>
      <c r="D117" s="204" t="s">
        <v>59</v>
      </c>
      <c r="E117" s="204" t="s">
        <v>55</v>
      </c>
      <c r="F117" s="204" t="s">
        <v>56</v>
      </c>
      <c r="G117" s="204" t="s">
        <v>144</v>
      </c>
      <c r="H117" s="204" t="s">
        <v>145</v>
      </c>
      <c r="I117" s="204" t="s">
        <v>146</v>
      </c>
      <c r="J117" s="204" t="s">
        <v>134</v>
      </c>
      <c r="K117" s="205" t="s">
        <v>147</v>
      </c>
      <c r="L117" s="206"/>
      <c r="M117" s="101" t="s">
        <v>1</v>
      </c>
      <c r="N117" s="102" t="s">
        <v>38</v>
      </c>
      <c r="O117" s="102" t="s">
        <v>148</v>
      </c>
      <c r="P117" s="102" t="s">
        <v>149</v>
      </c>
      <c r="Q117" s="102" t="s">
        <v>150</v>
      </c>
      <c r="R117" s="102" t="s">
        <v>151</v>
      </c>
      <c r="S117" s="102" t="s">
        <v>152</v>
      </c>
      <c r="T117" s="103" t="s">
        <v>153</v>
      </c>
      <c r="U117" s="201"/>
      <c r="V117" s="201"/>
      <c r="W117" s="201"/>
      <c r="X117" s="201"/>
      <c r="Y117" s="201"/>
      <c r="Z117" s="201"/>
      <c r="AA117" s="201"/>
      <c r="AB117" s="201"/>
      <c r="AC117" s="201"/>
      <c r="AD117" s="201"/>
      <c r="AE117" s="201"/>
    </row>
    <row r="118" s="2" customFormat="1" ht="22.8" customHeight="1">
      <c r="A118" s="39"/>
      <c r="B118" s="40"/>
      <c r="C118" s="108" t="s">
        <v>154</v>
      </c>
      <c r="D118" s="41"/>
      <c r="E118" s="41"/>
      <c r="F118" s="41"/>
      <c r="G118" s="41"/>
      <c r="H118" s="41"/>
      <c r="I118" s="41"/>
      <c r="J118" s="207">
        <f>BK118</f>
        <v>0</v>
      </c>
      <c r="K118" s="41"/>
      <c r="L118" s="45"/>
      <c r="M118" s="104"/>
      <c r="N118" s="208"/>
      <c r="O118" s="105"/>
      <c r="P118" s="209">
        <f>P119</f>
        <v>0</v>
      </c>
      <c r="Q118" s="105"/>
      <c r="R118" s="209">
        <f>R119</f>
        <v>0.0081600000000000006</v>
      </c>
      <c r="S118" s="105"/>
      <c r="T118" s="210">
        <f>T119</f>
        <v>0.152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73</v>
      </c>
      <c r="AU118" s="18" t="s">
        <v>136</v>
      </c>
      <c r="BK118" s="211">
        <f>BK119</f>
        <v>0</v>
      </c>
    </row>
    <row r="119" s="12" customFormat="1" ht="25.92" customHeight="1">
      <c r="A119" s="12"/>
      <c r="B119" s="212"/>
      <c r="C119" s="213"/>
      <c r="D119" s="214" t="s">
        <v>73</v>
      </c>
      <c r="E119" s="215" t="s">
        <v>155</v>
      </c>
      <c r="F119" s="215" t="s">
        <v>156</v>
      </c>
      <c r="G119" s="213"/>
      <c r="H119" s="213"/>
      <c r="I119" s="216"/>
      <c r="J119" s="217">
        <f>BK119</f>
        <v>0</v>
      </c>
      <c r="K119" s="213"/>
      <c r="L119" s="218"/>
      <c r="M119" s="219"/>
      <c r="N119" s="220"/>
      <c r="O119" s="220"/>
      <c r="P119" s="221">
        <f>P120</f>
        <v>0</v>
      </c>
      <c r="Q119" s="220"/>
      <c r="R119" s="221">
        <f>R120</f>
        <v>0.0081600000000000006</v>
      </c>
      <c r="S119" s="220"/>
      <c r="T119" s="222">
        <f>T120</f>
        <v>0.152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3" t="s">
        <v>190</v>
      </c>
      <c r="AT119" s="224" t="s">
        <v>73</v>
      </c>
      <c r="AU119" s="224" t="s">
        <v>74</v>
      </c>
      <c r="AY119" s="223" t="s">
        <v>157</v>
      </c>
      <c r="BK119" s="225">
        <f>BK120</f>
        <v>0</v>
      </c>
    </row>
    <row r="120" s="12" customFormat="1" ht="22.8" customHeight="1">
      <c r="A120" s="12"/>
      <c r="B120" s="212"/>
      <c r="C120" s="213"/>
      <c r="D120" s="214" t="s">
        <v>73</v>
      </c>
      <c r="E120" s="226" t="s">
        <v>307</v>
      </c>
      <c r="F120" s="226" t="s">
        <v>86</v>
      </c>
      <c r="G120" s="213"/>
      <c r="H120" s="213"/>
      <c r="I120" s="216"/>
      <c r="J120" s="227">
        <f>BK120</f>
        <v>0</v>
      </c>
      <c r="K120" s="213"/>
      <c r="L120" s="218"/>
      <c r="M120" s="219"/>
      <c r="N120" s="220"/>
      <c r="O120" s="220"/>
      <c r="P120" s="221">
        <f>SUM(P121:P136)</f>
        <v>0</v>
      </c>
      <c r="Q120" s="220"/>
      <c r="R120" s="221">
        <f>SUM(R121:R136)</f>
        <v>0.0081600000000000006</v>
      </c>
      <c r="S120" s="220"/>
      <c r="T120" s="222">
        <f>SUM(T121:T136)</f>
        <v>0.152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3" t="s">
        <v>190</v>
      </c>
      <c r="AT120" s="224" t="s">
        <v>73</v>
      </c>
      <c r="AU120" s="224" t="s">
        <v>82</v>
      </c>
      <c r="AY120" s="223" t="s">
        <v>157</v>
      </c>
      <c r="BK120" s="225">
        <f>SUM(BK121:BK136)</f>
        <v>0</v>
      </c>
    </row>
    <row r="121" s="2" customFormat="1" ht="76.35" customHeight="1">
      <c r="A121" s="39"/>
      <c r="B121" s="40"/>
      <c r="C121" s="228" t="s">
        <v>82</v>
      </c>
      <c r="D121" s="228" t="s">
        <v>159</v>
      </c>
      <c r="E121" s="229" t="s">
        <v>308</v>
      </c>
      <c r="F121" s="230" t="s">
        <v>309</v>
      </c>
      <c r="G121" s="231" t="s">
        <v>310</v>
      </c>
      <c r="H121" s="232">
        <v>1</v>
      </c>
      <c r="I121" s="233"/>
      <c r="J121" s="234">
        <f>ROUND(I121*H121,2)</f>
        <v>0</v>
      </c>
      <c r="K121" s="230" t="s">
        <v>1</v>
      </c>
      <c r="L121" s="45"/>
      <c r="M121" s="235" t="s">
        <v>1</v>
      </c>
      <c r="N121" s="236" t="s">
        <v>39</v>
      </c>
      <c r="O121" s="92"/>
      <c r="P121" s="237">
        <f>O121*H121</f>
        <v>0</v>
      </c>
      <c r="Q121" s="237">
        <v>0.0010200000000000001</v>
      </c>
      <c r="R121" s="237">
        <f>Q121*H121</f>
        <v>0.0010200000000000001</v>
      </c>
      <c r="S121" s="237">
        <v>0.019</v>
      </c>
      <c r="T121" s="238">
        <f>S121*H121</f>
        <v>0.019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9" t="s">
        <v>164</v>
      </c>
      <c r="AT121" s="239" t="s">
        <v>159</v>
      </c>
      <c r="AU121" s="239" t="s">
        <v>84</v>
      </c>
      <c r="AY121" s="18" t="s">
        <v>157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8" t="s">
        <v>82</v>
      </c>
      <c r="BK121" s="240">
        <f>ROUND(I121*H121,2)</f>
        <v>0</v>
      </c>
      <c r="BL121" s="18" t="s">
        <v>164</v>
      </c>
      <c r="BM121" s="239" t="s">
        <v>311</v>
      </c>
    </row>
    <row r="122" s="2" customFormat="1">
      <c r="A122" s="39"/>
      <c r="B122" s="40"/>
      <c r="C122" s="41"/>
      <c r="D122" s="241" t="s">
        <v>166</v>
      </c>
      <c r="E122" s="41"/>
      <c r="F122" s="242" t="s">
        <v>309</v>
      </c>
      <c r="G122" s="41"/>
      <c r="H122" s="41"/>
      <c r="I122" s="243"/>
      <c r="J122" s="41"/>
      <c r="K122" s="41"/>
      <c r="L122" s="45"/>
      <c r="M122" s="244"/>
      <c r="N122" s="245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166</v>
      </c>
      <c r="AU122" s="18" t="s">
        <v>84</v>
      </c>
    </row>
    <row r="123" s="2" customFormat="1" ht="16.5" customHeight="1">
      <c r="A123" s="39"/>
      <c r="B123" s="40"/>
      <c r="C123" s="228" t="s">
        <v>84</v>
      </c>
      <c r="D123" s="228" t="s">
        <v>159</v>
      </c>
      <c r="E123" s="229" t="s">
        <v>312</v>
      </c>
      <c r="F123" s="230" t="s">
        <v>313</v>
      </c>
      <c r="G123" s="231" t="s">
        <v>310</v>
      </c>
      <c r="H123" s="232">
        <v>1</v>
      </c>
      <c r="I123" s="233"/>
      <c r="J123" s="234">
        <f>ROUND(I123*H123,2)</f>
        <v>0</v>
      </c>
      <c r="K123" s="230" t="s">
        <v>1</v>
      </c>
      <c r="L123" s="45"/>
      <c r="M123" s="235" t="s">
        <v>1</v>
      </c>
      <c r="N123" s="236" t="s">
        <v>39</v>
      </c>
      <c r="O123" s="92"/>
      <c r="P123" s="237">
        <f>O123*H123</f>
        <v>0</v>
      </c>
      <c r="Q123" s="237">
        <v>0.0010200000000000001</v>
      </c>
      <c r="R123" s="237">
        <f>Q123*H123</f>
        <v>0.0010200000000000001</v>
      </c>
      <c r="S123" s="237">
        <v>0.019</v>
      </c>
      <c r="T123" s="238">
        <f>S123*H123</f>
        <v>0.019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9" t="s">
        <v>164</v>
      </c>
      <c r="AT123" s="239" t="s">
        <v>159</v>
      </c>
      <c r="AU123" s="239" t="s">
        <v>84</v>
      </c>
      <c r="AY123" s="18" t="s">
        <v>157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8" t="s">
        <v>82</v>
      </c>
      <c r="BK123" s="240">
        <f>ROUND(I123*H123,2)</f>
        <v>0</v>
      </c>
      <c r="BL123" s="18" t="s">
        <v>164</v>
      </c>
      <c r="BM123" s="239" t="s">
        <v>314</v>
      </c>
    </row>
    <row r="124" s="2" customFormat="1">
      <c r="A124" s="39"/>
      <c r="B124" s="40"/>
      <c r="C124" s="41"/>
      <c r="D124" s="241" t="s">
        <v>166</v>
      </c>
      <c r="E124" s="41"/>
      <c r="F124" s="242" t="s">
        <v>315</v>
      </c>
      <c r="G124" s="41"/>
      <c r="H124" s="41"/>
      <c r="I124" s="243"/>
      <c r="J124" s="41"/>
      <c r="K124" s="41"/>
      <c r="L124" s="45"/>
      <c r="M124" s="244"/>
      <c r="N124" s="245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84</v>
      </c>
    </row>
    <row r="125" s="2" customFormat="1" ht="16.5" customHeight="1">
      <c r="A125" s="39"/>
      <c r="B125" s="40"/>
      <c r="C125" s="228" t="s">
        <v>100</v>
      </c>
      <c r="D125" s="228" t="s">
        <v>159</v>
      </c>
      <c r="E125" s="229" t="s">
        <v>316</v>
      </c>
      <c r="F125" s="230" t="s">
        <v>317</v>
      </c>
      <c r="G125" s="231" t="s">
        <v>310</v>
      </c>
      <c r="H125" s="232">
        <v>1</v>
      </c>
      <c r="I125" s="233"/>
      <c r="J125" s="234">
        <f>ROUND(I125*H125,2)</f>
        <v>0</v>
      </c>
      <c r="K125" s="230" t="s">
        <v>1</v>
      </c>
      <c r="L125" s="45"/>
      <c r="M125" s="235" t="s">
        <v>1</v>
      </c>
      <c r="N125" s="236" t="s">
        <v>39</v>
      </c>
      <c r="O125" s="92"/>
      <c r="P125" s="237">
        <f>O125*H125</f>
        <v>0</v>
      </c>
      <c r="Q125" s="237">
        <v>0.0010200000000000001</v>
      </c>
      <c r="R125" s="237">
        <f>Q125*H125</f>
        <v>0.0010200000000000001</v>
      </c>
      <c r="S125" s="237">
        <v>0.019</v>
      </c>
      <c r="T125" s="238">
        <f>S125*H125</f>
        <v>0.019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9" t="s">
        <v>164</v>
      </c>
      <c r="AT125" s="239" t="s">
        <v>159</v>
      </c>
      <c r="AU125" s="239" t="s">
        <v>84</v>
      </c>
      <c r="AY125" s="18" t="s">
        <v>157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8" t="s">
        <v>82</v>
      </c>
      <c r="BK125" s="240">
        <f>ROUND(I125*H125,2)</f>
        <v>0</v>
      </c>
      <c r="BL125" s="18" t="s">
        <v>164</v>
      </c>
      <c r="BM125" s="239" t="s">
        <v>318</v>
      </c>
    </row>
    <row r="126" s="2" customFormat="1">
      <c r="A126" s="39"/>
      <c r="B126" s="40"/>
      <c r="C126" s="41"/>
      <c r="D126" s="241" t="s">
        <v>166</v>
      </c>
      <c r="E126" s="41"/>
      <c r="F126" s="242" t="s">
        <v>319</v>
      </c>
      <c r="G126" s="41"/>
      <c r="H126" s="41"/>
      <c r="I126" s="243"/>
      <c r="J126" s="41"/>
      <c r="K126" s="41"/>
      <c r="L126" s="45"/>
      <c r="M126" s="244"/>
      <c r="N126" s="245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84</v>
      </c>
    </row>
    <row r="127" s="2" customFormat="1" ht="37.8" customHeight="1">
      <c r="A127" s="39"/>
      <c r="B127" s="40"/>
      <c r="C127" s="228" t="s">
        <v>164</v>
      </c>
      <c r="D127" s="228" t="s">
        <v>159</v>
      </c>
      <c r="E127" s="229" t="s">
        <v>320</v>
      </c>
      <c r="F127" s="230" t="s">
        <v>321</v>
      </c>
      <c r="G127" s="231" t="s">
        <v>310</v>
      </c>
      <c r="H127" s="232">
        <v>1</v>
      </c>
      <c r="I127" s="233"/>
      <c r="J127" s="234">
        <f>ROUND(I127*H127,2)</f>
        <v>0</v>
      </c>
      <c r="K127" s="230" t="s">
        <v>1</v>
      </c>
      <c r="L127" s="45"/>
      <c r="M127" s="235" t="s">
        <v>1</v>
      </c>
      <c r="N127" s="236" t="s">
        <v>39</v>
      </c>
      <c r="O127" s="92"/>
      <c r="P127" s="237">
        <f>O127*H127</f>
        <v>0</v>
      </c>
      <c r="Q127" s="237">
        <v>0.0010200000000000001</v>
      </c>
      <c r="R127" s="237">
        <f>Q127*H127</f>
        <v>0.0010200000000000001</v>
      </c>
      <c r="S127" s="237">
        <v>0.019</v>
      </c>
      <c r="T127" s="238">
        <f>S127*H127</f>
        <v>0.019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9" t="s">
        <v>164</v>
      </c>
      <c r="AT127" s="239" t="s">
        <v>159</v>
      </c>
      <c r="AU127" s="239" t="s">
        <v>84</v>
      </c>
      <c r="AY127" s="18" t="s">
        <v>157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8" t="s">
        <v>82</v>
      </c>
      <c r="BK127" s="240">
        <f>ROUND(I127*H127,2)</f>
        <v>0</v>
      </c>
      <c r="BL127" s="18" t="s">
        <v>164</v>
      </c>
      <c r="BM127" s="239" t="s">
        <v>322</v>
      </c>
    </row>
    <row r="128" s="2" customFormat="1">
      <c r="A128" s="39"/>
      <c r="B128" s="40"/>
      <c r="C128" s="41"/>
      <c r="D128" s="241" t="s">
        <v>166</v>
      </c>
      <c r="E128" s="41"/>
      <c r="F128" s="242" t="s">
        <v>321</v>
      </c>
      <c r="G128" s="41"/>
      <c r="H128" s="41"/>
      <c r="I128" s="243"/>
      <c r="J128" s="41"/>
      <c r="K128" s="41"/>
      <c r="L128" s="45"/>
      <c r="M128" s="244"/>
      <c r="N128" s="245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166</v>
      </c>
      <c r="AU128" s="18" t="s">
        <v>84</v>
      </c>
    </row>
    <row r="129" s="2" customFormat="1" ht="44.25" customHeight="1">
      <c r="A129" s="39"/>
      <c r="B129" s="40"/>
      <c r="C129" s="228" t="s">
        <v>190</v>
      </c>
      <c r="D129" s="228" t="s">
        <v>159</v>
      </c>
      <c r="E129" s="229" t="s">
        <v>323</v>
      </c>
      <c r="F129" s="230" t="s">
        <v>324</v>
      </c>
      <c r="G129" s="231" t="s">
        <v>310</v>
      </c>
      <c r="H129" s="232">
        <v>1</v>
      </c>
      <c r="I129" s="233"/>
      <c r="J129" s="234">
        <f>ROUND(I129*H129,2)</f>
        <v>0</v>
      </c>
      <c r="K129" s="230" t="s">
        <v>1</v>
      </c>
      <c r="L129" s="45"/>
      <c r="M129" s="235" t="s">
        <v>1</v>
      </c>
      <c r="N129" s="236" t="s">
        <v>39</v>
      </c>
      <c r="O129" s="92"/>
      <c r="P129" s="237">
        <f>O129*H129</f>
        <v>0</v>
      </c>
      <c r="Q129" s="237">
        <v>0.0010200000000000001</v>
      </c>
      <c r="R129" s="237">
        <f>Q129*H129</f>
        <v>0.0010200000000000001</v>
      </c>
      <c r="S129" s="237">
        <v>0.019</v>
      </c>
      <c r="T129" s="238">
        <f>S129*H129</f>
        <v>0.019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164</v>
      </c>
      <c r="AT129" s="239" t="s">
        <v>159</v>
      </c>
      <c r="AU129" s="239" t="s">
        <v>84</v>
      </c>
      <c r="AY129" s="18" t="s">
        <v>157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82</v>
      </c>
      <c r="BK129" s="240">
        <f>ROUND(I129*H129,2)</f>
        <v>0</v>
      </c>
      <c r="BL129" s="18" t="s">
        <v>164</v>
      </c>
      <c r="BM129" s="239" t="s">
        <v>325</v>
      </c>
    </row>
    <row r="130" s="2" customFormat="1">
      <c r="A130" s="39"/>
      <c r="B130" s="40"/>
      <c r="C130" s="41"/>
      <c r="D130" s="241" t="s">
        <v>166</v>
      </c>
      <c r="E130" s="41"/>
      <c r="F130" s="242" t="s">
        <v>324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84</v>
      </c>
    </row>
    <row r="131" s="2" customFormat="1" ht="44.25" customHeight="1">
      <c r="A131" s="39"/>
      <c r="B131" s="40"/>
      <c r="C131" s="228" t="s">
        <v>197</v>
      </c>
      <c r="D131" s="228" t="s">
        <v>159</v>
      </c>
      <c r="E131" s="229" t="s">
        <v>326</v>
      </c>
      <c r="F131" s="230" t="s">
        <v>327</v>
      </c>
      <c r="G131" s="231" t="s">
        <v>310</v>
      </c>
      <c r="H131" s="232">
        <v>1</v>
      </c>
      <c r="I131" s="233"/>
      <c r="J131" s="234">
        <f>ROUND(I131*H131,2)</f>
        <v>0</v>
      </c>
      <c r="K131" s="230" t="s">
        <v>1</v>
      </c>
      <c r="L131" s="45"/>
      <c r="M131" s="235" t="s">
        <v>1</v>
      </c>
      <c r="N131" s="236" t="s">
        <v>39</v>
      </c>
      <c r="O131" s="92"/>
      <c r="P131" s="237">
        <f>O131*H131</f>
        <v>0</v>
      </c>
      <c r="Q131" s="237">
        <v>0.0010200000000000001</v>
      </c>
      <c r="R131" s="237">
        <f>Q131*H131</f>
        <v>0.0010200000000000001</v>
      </c>
      <c r="S131" s="237">
        <v>0.019</v>
      </c>
      <c r="T131" s="238">
        <f>S131*H131</f>
        <v>0.019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164</v>
      </c>
      <c r="AT131" s="239" t="s">
        <v>159</v>
      </c>
      <c r="AU131" s="239" t="s">
        <v>84</v>
      </c>
      <c r="AY131" s="18" t="s">
        <v>157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82</v>
      </c>
      <c r="BK131" s="240">
        <f>ROUND(I131*H131,2)</f>
        <v>0</v>
      </c>
      <c r="BL131" s="18" t="s">
        <v>164</v>
      </c>
      <c r="BM131" s="239" t="s">
        <v>328</v>
      </c>
    </row>
    <row r="132" s="2" customFormat="1">
      <c r="A132" s="39"/>
      <c r="B132" s="40"/>
      <c r="C132" s="41"/>
      <c r="D132" s="241" t="s">
        <v>166</v>
      </c>
      <c r="E132" s="41"/>
      <c r="F132" s="242" t="s">
        <v>327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84</v>
      </c>
    </row>
    <row r="133" s="2" customFormat="1" ht="37.8" customHeight="1">
      <c r="A133" s="39"/>
      <c r="B133" s="40"/>
      <c r="C133" s="228" t="s">
        <v>202</v>
      </c>
      <c r="D133" s="228" t="s">
        <v>159</v>
      </c>
      <c r="E133" s="229" t="s">
        <v>329</v>
      </c>
      <c r="F133" s="230" t="s">
        <v>330</v>
      </c>
      <c r="G133" s="231" t="s">
        <v>286</v>
      </c>
      <c r="H133" s="232">
        <v>1</v>
      </c>
      <c r="I133" s="233"/>
      <c r="J133" s="234">
        <f>ROUND(I133*H133,2)</f>
        <v>0</v>
      </c>
      <c r="K133" s="230" t="s">
        <v>1</v>
      </c>
      <c r="L133" s="45"/>
      <c r="M133" s="235" t="s">
        <v>1</v>
      </c>
      <c r="N133" s="236" t="s">
        <v>39</v>
      </c>
      <c r="O133" s="92"/>
      <c r="P133" s="237">
        <f>O133*H133</f>
        <v>0</v>
      </c>
      <c r="Q133" s="237">
        <v>0.0010200000000000001</v>
      </c>
      <c r="R133" s="237">
        <f>Q133*H133</f>
        <v>0.0010200000000000001</v>
      </c>
      <c r="S133" s="237">
        <v>0.019</v>
      </c>
      <c r="T133" s="238">
        <f>S133*H133</f>
        <v>0.019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164</v>
      </c>
      <c r="AT133" s="239" t="s">
        <v>159</v>
      </c>
      <c r="AU133" s="239" t="s">
        <v>84</v>
      </c>
      <c r="AY133" s="18" t="s">
        <v>157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82</v>
      </c>
      <c r="BK133" s="240">
        <f>ROUND(I133*H133,2)</f>
        <v>0</v>
      </c>
      <c r="BL133" s="18" t="s">
        <v>164</v>
      </c>
      <c r="BM133" s="239" t="s">
        <v>331</v>
      </c>
    </row>
    <row r="134" s="2" customFormat="1">
      <c r="A134" s="39"/>
      <c r="B134" s="40"/>
      <c r="C134" s="41"/>
      <c r="D134" s="241" t="s">
        <v>166</v>
      </c>
      <c r="E134" s="41"/>
      <c r="F134" s="242" t="s">
        <v>332</v>
      </c>
      <c r="G134" s="41"/>
      <c r="H134" s="41"/>
      <c r="I134" s="243"/>
      <c r="J134" s="41"/>
      <c r="K134" s="41"/>
      <c r="L134" s="45"/>
      <c r="M134" s="244"/>
      <c r="N134" s="245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84</v>
      </c>
    </row>
    <row r="135" s="2" customFormat="1" ht="16.5" customHeight="1">
      <c r="A135" s="39"/>
      <c r="B135" s="40"/>
      <c r="C135" s="228" t="s">
        <v>207</v>
      </c>
      <c r="D135" s="228" t="s">
        <v>159</v>
      </c>
      <c r="E135" s="229" t="s">
        <v>333</v>
      </c>
      <c r="F135" s="230" t="s">
        <v>334</v>
      </c>
      <c r="G135" s="231" t="s">
        <v>310</v>
      </c>
      <c r="H135" s="232">
        <v>1</v>
      </c>
      <c r="I135" s="233"/>
      <c r="J135" s="234">
        <f>ROUND(I135*H135,2)</f>
        <v>0</v>
      </c>
      <c r="K135" s="230" t="s">
        <v>1</v>
      </c>
      <c r="L135" s="45"/>
      <c r="M135" s="235" t="s">
        <v>1</v>
      </c>
      <c r="N135" s="236" t="s">
        <v>39</v>
      </c>
      <c r="O135" s="92"/>
      <c r="P135" s="237">
        <f>O135*H135</f>
        <v>0</v>
      </c>
      <c r="Q135" s="237">
        <v>0.0010200000000000001</v>
      </c>
      <c r="R135" s="237">
        <f>Q135*H135</f>
        <v>0.0010200000000000001</v>
      </c>
      <c r="S135" s="237">
        <v>0.019</v>
      </c>
      <c r="T135" s="238">
        <f>S135*H135</f>
        <v>0.019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164</v>
      </c>
      <c r="AT135" s="239" t="s">
        <v>159</v>
      </c>
      <c r="AU135" s="239" t="s">
        <v>84</v>
      </c>
      <c r="AY135" s="18" t="s">
        <v>157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82</v>
      </c>
      <c r="BK135" s="240">
        <f>ROUND(I135*H135,2)</f>
        <v>0</v>
      </c>
      <c r="BL135" s="18" t="s">
        <v>164</v>
      </c>
      <c r="BM135" s="239" t="s">
        <v>335</v>
      </c>
    </row>
    <row r="136" s="2" customFormat="1">
      <c r="A136" s="39"/>
      <c r="B136" s="40"/>
      <c r="C136" s="41"/>
      <c r="D136" s="241" t="s">
        <v>166</v>
      </c>
      <c r="E136" s="41"/>
      <c r="F136" s="242" t="s">
        <v>336</v>
      </c>
      <c r="G136" s="41"/>
      <c r="H136" s="41"/>
      <c r="I136" s="243"/>
      <c r="J136" s="41"/>
      <c r="K136" s="41"/>
      <c r="L136" s="45"/>
      <c r="M136" s="299"/>
      <c r="N136" s="300"/>
      <c r="O136" s="301"/>
      <c r="P136" s="301"/>
      <c r="Q136" s="301"/>
      <c r="R136" s="301"/>
      <c r="S136" s="301"/>
      <c r="T136" s="302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166</v>
      </c>
      <c r="AU136" s="18" t="s">
        <v>84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68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cHZQRrRgDZzrghWYUUlmArKao4e/HwnEBMEbq4uK4flC2aoz/ZHcAn1T0Q/jnIcOI4wvm7iu3uxzg5W3Uj2xyQ==" hashValue="FK3UqrGt4yiscSE2qUc1RTkaLPtqyDq6EFhpzLRqLyRFdvWIIFcrWrMKzJZ6Qa3n87Ul9U6QY6rf5K5/KkEDGQ==" algorithmName="SHA-512" password="CC35"/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 s="1" customFormat="1" ht="12" customHeight="1">
      <c r="B8" s="21"/>
      <c r="D8" s="152" t="s">
        <v>127</v>
      </c>
      <c r="L8" s="21"/>
    </row>
    <row r="9" s="2" customFormat="1" ht="16.5" customHeight="1">
      <c r="A9" s="39"/>
      <c r="B9" s="45"/>
      <c r="C9" s="39"/>
      <c r="D9" s="39"/>
      <c r="E9" s="153" t="s">
        <v>337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338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339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9. 7. 2023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2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2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32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34</v>
      </c>
      <c r="E32" s="39"/>
      <c r="F32" s="39"/>
      <c r="G32" s="39"/>
      <c r="H32" s="39"/>
      <c r="I32" s="39"/>
      <c r="J32" s="162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36</v>
      </c>
      <c r="G34" s="39"/>
      <c r="H34" s="39"/>
      <c r="I34" s="163" t="s">
        <v>35</v>
      </c>
      <c r="J34" s="163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38</v>
      </c>
      <c r="E35" s="152" t="s">
        <v>39</v>
      </c>
      <c r="F35" s="165">
        <f>ROUND((SUM(BE123:BE195)),  2)</f>
        <v>0</v>
      </c>
      <c r="G35" s="39"/>
      <c r="H35" s="39"/>
      <c r="I35" s="166">
        <v>0.20999999999999999</v>
      </c>
      <c r="J35" s="165">
        <f>ROUND(((SUM(BE123:BE195))*I35),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40</v>
      </c>
      <c r="F36" s="165">
        <f>ROUND((SUM(BF123:BF195)),  2)</f>
        <v>0</v>
      </c>
      <c r="G36" s="39"/>
      <c r="H36" s="39"/>
      <c r="I36" s="166">
        <v>0.12</v>
      </c>
      <c r="J36" s="165">
        <f>ROUND(((SUM(BF123:BF195))*I36),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41</v>
      </c>
      <c r="F37" s="165">
        <f>ROUND((SUM(BG123:BG195)),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42</v>
      </c>
      <c r="F38" s="165">
        <f>ROUND((SUM(BH123:BH195)),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ROUND((SUM(BI123:BI195)),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44</v>
      </c>
      <c r="E41" s="169"/>
      <c r="F41" s="169"/>
      <c r="G41" s="170" t="s">
        <v>45</v>
      </c>
      <c r="H41" s="171" t="s">
        <v>46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337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338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SO2.1 - realizace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Trboušany</v>
      </c>
      <c r="G91" s="41"/>
      <c r="H91" s="41"/>
      <c r="I91" s="33" t="s">
        <v>22</v>
      </c>
      <c r="J91" s="80" t="str">
        <f>IF(J14="","",J14)</f>
        <v>9. 7. 2023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133</v>
      </c>
      <c r="D96" s="187"/>
      <c r="E96" s="187"/>
      <c r="F96" s="187"/>
      <c r="G96" s="187"/>
      <c r="H96" s="187"/>
      <c r="I96" s="187"/>
      <c r="J96" s="188" t="s">
        <v>134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135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136</v>
      </c>
    </row>
    <row r="99" s="9" customFormat="1" ht="24.96" customHeight="1">
      <c r="A99" s="9"/>
      <c r="B99" s="190"/>
      <c r="C99" s="191"/>
      <c r="D99" s="192" t="s">
        <v>137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138</v>
      </c>
      <c r="E100" s="198"/>
      <c r="F100" s="198"/>
      <c r="G100" s="198"/>
      <c r="H100" s="198"/>
      <c r="I100" s="198"/>
      <c r="J100" s="199">
        <f>J125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139</v>
      </c>
      <c r="E101" s="198"/>
      <c r="F101" s="198"/>
      <c r="G101" s="198"/>
      <c r="H101" s="198"/>
      <c r="I101" s="198"/>
      <c r="J101" s="199">
        <f>J172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85" t="str">
        <f>E7</f>
        <v>Výsadba zeleně na p. č. 1677, 1161 a průleh PR3, k. ú. Trboušany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127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5" t="s">
        <v>337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338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SO2.1 - realizace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>Trboušany</v>
      </c>
      <c r="G117" s="41"/>
      <c r="H117" s="41"/>
      <c r="I117" s="33" t="s">
        <v>22</v>
      </c>
      <c r="J117" s="80" t="str">
        <f>IF(J14="","",J14)</f>
        <v>9. 7. 2023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 xml:space="preserve"> </v>
      </c>
      <c r="G119" s="41"/>
      <c r="H119" s="41"/>
      <c r="I119" s="33" t="s">
        <v>30</v>
      </c>
      <c r="J119" s="37" t="str">
        <f>E23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IF(E20="","",E20)</f>
        <v>Vyplň údaj</v>
      </c>
      <c r="G120" s="41"/>
      <c r="H120" s="41"/>
      <c r="I120" s="33" t="s">
        <v>32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143</v>
      </c>
      <c r="D122" s="204" t="s">
        <v>59</v>
      </c>
      <c r="E122" s="204" t="s">
        <v>55</v>
      </c>
      <c r="F122" s="204" t="s">
        <v>56</v>
      </c>
      <c r="G122" s="204" t="s">
        <v>144</v>
      </c>
      <c r="H122" s="204" t="s">
        <v>145</v>
      </c>
      <c r="I122" s="204" t="s">
        <v>146</v>
      </c>
      <c r="J122" s="204" t="s">
        <v>134</v>
      </c>
      <c r="K122" s="205" t="s">
        <v>147</v>
      </c>
      <c r="L122" s="206"/>
      <c r="M122" s="101" t="s">
        <v>1</v>
      </c>
      <c r="N122" s="102" t="s">
        <v>38</v>
      </c>
      <c r="O122" s="102" t="s">
        <v>148</v>
      </c>
      <c r="P122" s="102" t="s">
        <v>149</v>
      </c>
      <c r="Q122" s="102" t="s">
        <v>150</v>
      </c>
      <c r="R122" s="102" t="s">
        <v>151</v>
      </c>
      <c r="S122" s="102" t="s">
        <v>152</v>
      </c>
      <c r="T122" s="103" t="s">
        <v>153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154</v>
      </c>
      <c r="D123" s="41"/>
      <c r="E123" s="41"/>
      <c r="F123" s="41"/>
      <c r="G123" s="41"/>
      <c r="H123" s="41"/>
      <c r="I123" s="41"/>
      <c r="J123" s="207">
        <f>BK123</f>
        <v>0</v>
      </c>
      <c r="K123" s="41"/>
      <c r="L123" s="45"/>
      <c r="M123" s="104"/>
      <c r="N123" s="208"/>
      <c r="O123" s="105"/>
      <c r="P123" s="209">
        <f>P124</f>
        <v>0</v>
      </c>
      <c r="Q123" s="105"/>
      <c r="R123" s="209">
        <f>R124</f>
        <v>11.070399999999999</v>
      </c>
      <c r="S123" s="105"/>
      <c r="T123" s="210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73</v>
      </c>
      <c r="AU123" s="18" t="s">
        <v>136</v>
      </c>
      <c r="BK123" s="211">
        <f>BK124</f>
        <v>0</v>
      </c>
    </row>
    <row r="124" s="12" customFormat="1" ht="25.92" customHeight="1">
      <c r="A124" s="12"/>
      <c r="B124" s="212"/>
      <c r="C124" s="213"/>
      <c r="D124" s="214" t="s">
        <v>73</v>
      </c>
      <c r="E124" s="215" t="s">
        <v>155</v>
      </c>
      <c r="F124" s="215" t="s">
        <v>156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P125+P172</f>
        <v>0</v>
      </c>
      <c r="Q124" s="220"/>
      <c r="R124" s="221">
        <f>R125+R172</f>
        <v>11.070399999999999</v>
      </c>
      <c r="S124" s="220"/>
      <c r="T124" s="222">
        <f>T125+T172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82</v>
      </c>
      <c r="AT124" s="224" t="s">
        <v>73</v>
      </c>
      <c r="AU124" s="224" t="s">
        <v>74</v>
      </c>
      <c r="AY124" s="223" t="s">
        <v>157</v>
      </c>
      <c r="BK124" s="225">
        <f>BK125+BK172</f>
        <v>0</v>
      </c>
    </row>
    <row r="125" s="12" customFormat="1" ht="22.8" customHeight="1">
      <c r="A125" s="12"/>
      <c r="B125" s="212"/>
      <c r="C125" s="213"/>
      <c r="D125" s="214" t="s">
        <v>73</v>
      </c>
      <c r="E125" s="226" t="s">
        <v>82</v>
      </c>
      <c r="F125" s="226" t="s">
        <v>158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SUM(P126:P171)</f>
        <v>0</v>
      </c>
      <c r="Q125" s="220"/>
      <c r="R125" s="221">
        <f>SUM(R126:R171)</f>
        <v>10.179079999999999</v>
      </c>
      <c r="S125" s="220"/>
      <c r="T125" s="222">
        <f>SUM(T126:T171)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82</v>
      </c>
      <c r="AT125" s="224" t="s">
        <v>73</v>
      </c>
      <c r="AU125" s="224" t="s">
        <v>82</v>
      </c>
      <c r="AY125" s="223" t="s">
        <v>157</v>
      </c>
      <c r="BK125" s="225">
        <f>SUM(BK126:BK171)</f>
        <v>0</v>
      </c>
    </row>
    <row r="126" s="2" customFormat="1" ht="24.15" customHeight="1">
      <c r="A126" s="39"/>
      <c r="B126" s="40"/>
      <c r="C126" s="228" t="s">
        <v>82</v>
      </c>
      <c r="D126" s="228" t="s">
        <v>159</v>
      </c>
      <c r="E126" s="229" t="s">
        <v>203</v>
      </c>
      <c r="F126" s="230" t="s">
        <v>204</v>
      </c>
      <c r="G126" s="231" t="s">
        <v>178</v>
      </c>
      <c r="H126" s="232">
        <v>11760</v>
      </c>
      <c r="I126" s="233"/>
      <c r="J126" s="234">
        <f>ROUND(I126*H126,2)</f>
        <v>0</v>
      </c>
      <c r="K126" s="230" t="s">
        <v>163</v>
      </c>
      <c r="L126" s="45"/>
      <c r="M126" s="235" t="s">
        <v>1</v>
      </c>
      <c r="N126" s="236" t="s">
        <v>39</v>
      </c>
      <c r="O126" s="92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9" t="s">
        <v>164</v>
      </c>
      <c r="AT126" s="239" t="s">
        <v>159</v>
      </c>
      <c r="AU126" s="239" t="s">
        <v>84</v>
      </c>
      <c r="AY126" s="18" t="s">
        <v>157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82</v>
      </c>
      <c r="BK126" s="240">
        <f>ROUND(I126*H126,2)</f>
        <v>0</v>
      </c>
      <c r="BL126" s="18" t="s">
        <v>164</v>
      </c>
      <c r="BM126" s="239" t="s">
        <v>340</v>
      </c>
    </row>
    <row r="127" s="2" customFormat="1">
      <c r="A127" s="39"/>
      <c r="B127" s="40"/>
      <c r="C127" s="41"/>
      <c r="D127" s="241" t="s">
        <v>166</v>
      </c>
      <c r="E127" s="41"/>
      <c r="F127" s="242" t="s">
        <v>206</v>
      </c>
      <c r="G127" s="41"/>
      <c r="H127" s="41"/>
      <c r="I127" s="243"/>
      <c r="J127" s="41"/>
      <c r="K127" s="41"/>
      <c r="L127" s="45"/>
      <c r="M127" s="244"/>
      <c r="N127" s="245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166</v>
      </c>
      <c r="AU127" s="18" t="s">
        <v>84</v>
      </c>
    </row>
    <row r="128" s="2" customFormat="1" ht="33" customHeight="1">
      <c r="A128" s="39"/>
      <c r="B128" s="40"/>
      <c r="C128" s="228" t="s">
        <v>84</v>
      </c>
      <c r="D128" s="228" t="s">
        <v>159</v>
      </c>
      <c r="E128" s="229" t="s">
        <v>341</v>
      </c>
      <c r="F128" s="230" t="s">
        <v>342</v>
      </c>
      <c r="G128" s="231" t="s">
        <v>343</v>
      </c>
      <c r="H128" s="232">
        <v>60</v>
      </c>
      <c r="I128" s="233"/>
      <c r="J128" s="234">
        <f>ROUND(I128*H128,2)</f>
        <v>0</v>
      </c>
      <c r="K128" s="230" t="s">
        <v>163</v>
      </c>
      <c r="L128" s="45"/>
      <c r="M128" s="235" t="s">
        <v>1</v>
      </c>
      <c r="N128" s="236" t="s">
        <v>39</v>
      </c>
      <c r="O128" s="92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9" t="s">
        <v>164</v>
      </c>
      <c r="AT128" s="239" t="s">
        <v>159</v>
      </c>
      <c r="AU128" s="239" t="s">
        <v>84</v>
      </c>
      <c r="AY128" s="18" t="s">
        <v>157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8" t="s">
        <v>82</v>
      </c>
      <c r="BK128" s="240">
        <f>ROUND(I128*H128,2)</f>
        <v>0</v>
      </c>
      <c r="BL128" s="18" t="s">
        <v>164</v>
      </c>
      <c r="BM128" s="239" t="s">
        <v>344</v>
      </c>
    </row>
    <row r="129" s="2" customFormat="1">
      <c r="A129" s="39"/>
      <c r="B129" s="40"/>
      <c r="C129" s="41"/>
      <c r="D129" s="241" t="s">
        <v>166</v>
      </c>
      <c r="E129" s="41"/>
      <c r="F129" s="242" t="s">
        <v>345</v>
      </c>
      <c r="G129" s="41"/>
      <c r="H129" s="41"/>
      <c r="I129" s="243"/>
      <c r="J129" s="41"/>
      <c r="K129" s="41"/>
      <c r="L129" s="45"/>
      <c r="M129" s="244"/>
      <c r="N129" s="245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84</v>
      </c>
    </row>
    <row r="130" s="2" customFormat="1" ht="33" customHeight="1">
      <c r="A130" s="39"/>
      <c r="B130" s="40"/>
      <c r="C130" s="228" t="s">
        <v>100</v>
      </c>
      <c r="D130" s="228" t="s">
        <v>159</v>
      </c>
      <c r="E130" s="229" t="s">
        <v>346</v>
      </c>
      <c r="F130" s="230" t="s">
        <v>347</v>
      </c>
      <c r="G130" s="231" t="s">
        <v>343</v>
      </c>
      <c r="H130" s="232">
        <v>11</v>
      </c>
      <c r="I130" s="233"/>
      <c r="J130" s="234">
        <f>ROUND(I130*H130,2)</f>
        <v>0</v>
      </c>
      <c r="K130" s="230" t="s">
        <v>163</v>
      </c>
      <c r="L130" s="45"/>
      <c r="M130" s="235" t="s">
        <v>1</v>
      </c>
      <c r="N130" s="236" t="s">
        <v>39</v>
      </c>
      <c r="O130" s="92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9" t="s">
        <v>164</v>
      </c>
      <c r="AT130" s="239" t="s">
        <v>159</v>
      </c>
      <c r="AU130" s="239" t="s">
        <v>84</v>
      </c>
      <c r="AY130" s="18" t="s">
        <v>157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82</v>
      </c>
      <c r="BK130" s="240">
        <f>ROUND(I130*H130,2)</f>
        <v>0</v>
      </c>
      <c r="BL130" s="18" t="s">
        <v>164</v>
      </c>
      <c r="BM130" s="239" t="s">
        <v>348</v>
      </c>
    </row>
    <row r="131" s="2" customFormat="1">
      <c r="A131" s="39"/>
      <c r="B131" s="40"/>
      <c r="C131" s="41"/>
      <c r="D131" s="241" t="s">
        <v>166</v>
      </c>
      <c r="E131" s="41"/>
      <c r="F131" s="242" t="s">
        <v>349</v>
      </c>
      <c r="G131" s="41"/>
      <c r="H131" s="41"/>
      <c r="I131" s="243"/>
      <c r="J131" s="41"/>
      <c r="K131" s="41"/>
      <c r="L131" s="45"/>
      <c r="M131" s="244"/>
      <c r="N131" s="245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166</v>
      </c>
      <c r="AU131" s="18" t="s">
        <v>84</v>
      </c>
    </row>
    <row r="132" s="2" customFormat="1" ht="33" customHeight="1">
      <c r="A132" s="39"/>
      <c r="B132" s="40"/>
      <c r="C132" s="228" t="s">
        <v>164</v>
      </c>
      <c r="D132" s="228" t="s">
        <v>159</v>
      </c>
      <c r="E132" s="229" t="s">
        <v>350</v>
      </c>
      <c r="F132" s="230" t="s">
        <v>351</v>
      </c>
      <c r="G132" s="231" t="s">
        <v>343</v>
      </c>
      <c r="H132" s="232">
        <v>180</v>
      </c>
      <c r="I132" s="233"/>
      <c r="J132" s="234">
        <f>ROUND(I132*H132,2)</f>
        <v>0</v>
      </c>
      <c r="K132" s="230" t="s">
        <v>163</v>
      </c>
      <c r="L132" s="45"/>
      <c r="M132" s="235" t="s">
        <v>1</v>
      </c>
      <c r="N132" s="236" t="s">
        <v>39</v>
      </c>
      <c r="O132" s="92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9" t="s">
        <v>164</v>
      </c>
      <c r="AT132" s="239" t="s">
        <v>159</v>
      </c>
      <c r="AU132" s="239" t="s">
        <v>84</v>
      </c>
      <c r="AY132" s="18" t="s">
        <v>157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8" t="s">
        <v>82</v>
      </c>
      <c r="BK132" s="240">
        <f>ROUND(I132*H132,2)</f>
        <v>0</v>
      </c>
      <c r="BL132" s="18" t="s">
        <v>164</v>
      </c>
      <c r="BM132" s="239" t="s">
        <v>352</v>
      </c>
    </row>
    <row r="133" s="2" customFormat="1">
      <c r="A133" s="39"/>
      <c r="B133" s="40"/>
      <c r="C133" s="41"/>
      <c r="D133" s="241" t="s">
        <v>166</v>
      </c>
      <c r="E133" s="41"/>
      <c r="F133" s="242" t="s">
        <v>353</v>
      </c>
      <c r="G133" s="41"/>
      <c r="H133" s="41"/>
      <c r="I133" s="243"/>
      <c r="J133" s="41"/>
      <c r="K133" s="41"/>
      <c r="L133" s="45"/>
      <c r="M133" s="244"/>
      <c r="N133" s="245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166</v>
      </c>
      <c r="AU133" s="18" t="s">
        <v>84</v>
      </c>
    </row>
    <row r="134" s="2" customFormat="1" ht="33" customHeight="1">
      <c r="A134" s="39"/>
      <c r="B134" s="40"/>
      <c r="C134" s="228" t="s">
        <v>190</v>
      </c>
      <c r="D134" s="228" t="s">
        <v>159</v>
      </c>
      <c r="E134" s="229" t="s">
        <v>354</v>
      </c>
      <c r="F134" s="230" t="s">
        <v>355</v>
      </c>
      <c r="G134" s="231" t="s">
        <v>343</v>
      </c>
      <c r="H134" s="232">
        <v>41</v>
      </c>
      <c r="I134" s="233"/>
      <c r="J134" s="234">
        <f>ROUND(I134*H134,2)</f>
        <v>0</v>
      </c>
      <c r="K134" s="230" t="s">
        <v>163</v>
      </c>
      <c r="L134" s="45"/>
      <c r="M134" s="235" t="s">
        <v>1</v>
      </c>
      <c r="N134" s="236" t="s">
        <v>39</v>
      </c>
      <c r="O134" s="92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164</v>
      </c>
      <c r="AT134" s="239" t="s">
        <v>159</v>
      </c>
      <c r="AU134" s="239" t="s">
        <v>84</v>
      </c>
      <c r="AY134" s="18" t="s">
        <v>157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82</v>
      </c>
      <c r="BK134" s="240">
        <f>ROUND(I134*H134,2)</f>
        <v>0</v>
      </c>
      <c r="BL134" s="18" t="s">
        <v>164</v>
      </c>
      <c r="BM134" s="239" t="s">
        <v>356</v>
      </c>
    </row>
    <row r="135" s="2" customFormat="1">
      <c r="A135" s="39"/>
      <c r="B135" s="40"/>
      <c r="C135" s="41"/>
      <c r="D135" s="241" t="s">
        <v>166</v>
      </c>
      <c r="E135" s="41"/>
      <c r="F135" s="242" t="s">
        <v>357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84</v>
      </c>
    </row>
    <row r="136" s="2" customFormat="1" ht="24.15" customHeight="1">
      <c r="A136" s="39"/>
      <c r="B136" s="40"/>
      <c r="C136" s="228" t="s">
        <v>197</v>
      </c>
      <c r="D136" s="228" t="s">
        <v>159</v>
      </c>
      <c r="E136" s="229" t="s">
        <v>358</v>
      </c>
      <c r="F136" s="230" t="s">
        <v>359</v>
      </c>
      <c r="G136" s="231" t="s">
        <v>178</v>
      </c>
      <c r="H136" s="232">
        <v>11760</v>
      </c>
      <c r="I136" s="233"/>
      <c r="J136" s="234">
        <f>ROUND(I136*H136,2)</f>
        <v>0</v>
      </c>
      <c r="K136" s="230" t="s">
        <v>163</v>
      </c>
      <c r="L136" s="45"/>
      <c r="M136" s="235" t="s">
        <v>1</v>
      </c>
      <c r="N136" s="236" t="s">
        <v>39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164</v>
      </c>
      <c r="AT136" s="239" t="s">
        <v>159</v>
      </c>
      <c r="AU136" s="239" t="s">
        <v>84</v>
      </c>
      <c r="AY136" s="18" t="s">
        <v>157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82</v>
      </c>
      <c r="BK136" s="240">
        <f>ROUND(I136*H136,2)</f>
        <v>0</v>
      </c>
      <c r="BL136" s="18" t="s">
        <v>164</v>
      </c>
      <c r="BM136" s="239" t="s">
        <v>360</v>
      </c>
    </row>
    <row r="137" s="2" customFormat="1">
      <c r="A137" s="39"/>
      <c r="B137" s="40"/>
      <c r="C137" s="41"/>
      <c r="D137" s="241" t="s">
        <v>166</v>
      </c>
      <c r="E137" s="41"/>
      <c r="F137" s="242" t="s">
        <v>361</v>
      </c>
      <c r="G137" s="41"/>
      <c r="H137" s="41"/>
      <c r="I137" s="243"/>
      <c r="J137" s="41"/>
      <c r="K137" s="41"/>
      <c r="L137" s="45"/>
      <c r="M137" s="244"/>
      <c r="N137" s="245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84</v>
      </c>
    </row>
    <row r="138" s="2" customFormat="1" ht="21.75" customHeight="1">
      <c r="A138" s="39"/>
      <c r="B138" s="40"/>
      <c r="C138" s="228" t="s">
        <v>202</v>
      </c>
      <c r="D138" s="228" t="s">
        <v>159</v>
      </c>
      <c r="E138" s="229" t="s">
        <v>251</v>
      </c>
      <c r="F138" s="230" t="s">
        <v>252</v>
      </c>
      <c r="G138" s="231" t="s">
        <v>178</v>
      </c>
      <c r="H138" s="232">
        <v>11760</v>
      </c>
      <c r="I138" s="233"/>
      <c r="J138" s="234">
        <f>ROUND(I138*H138,2)</f>
        <v>0</v>
      </c>
      <c r="K138" s="230" t="s">
        <v>163</v>
      </c>
      <c r="L138" s="45"/>
      <c r="M138" s="235" t="s">
        <v>1</v>
      </c>
      <c r="N138" s="236" t="s">
        <v>39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164</v>
      </c>
      <c r="AT138" s="239" t="s">
        <v>159</v>
      </c>
      <c r="AU138" s="239" t="s">
        <v>84</v>
      </c>
      <c r="AY138" s="18" t="s">
        <v>157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82</v>
      </c>
      <c r="BK138" s="240">
        <f>ROUND(I138*H138,2)</f>
        <v>0</v>
      </c>
      <c r="BL138" s="18" t="s">
        <v>164</v>
      </c>
      <c r="BM138" s="239" t="s">
        <v>362</v>
      </c>
    </row>
    <row r="139" s="2" customFormat="1">
      <c r="A139" s="39"/>
      <c r="B139" s="40"/>
      <c r="C139" s="41"/>
      <c r="D139" s="241" t="s">
        <v>166</v>
      </c>
      <c r="E139" s="41"/>
      <c r="F139" s="242" t="s">
        <v>254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84</v>
      </c>
    </row>
    <row r="140" s="2" customFormat="1" ht="21.75" customHeight="1">
      <c r="A140" s="39"/>
      <c r="B140" s="40"/>
      <c r="C140" s="228" t="s">
        <v>207</v>
      </c>
      <c r="D140" s="228" t="s">
        <v>159</v>
      </c>
      <c r="E140" s="229" t="s">
        <v>261</v>
      </c>
      <c r="F140" s="230" t="s">
        <v>262</v>
      </c>
      <c r="G140" s="231" t="s">
        <v>178</v>
      </c>
      <c r="H140" s="232">
        <v>11760</v>
      </c>
      <c r="I140" s="233"/>
      <c r="J140" s="234">
        <f>ROUND(I140*H140,2)</f>
        <v>0</v>
      </c>
      <c r="K140" s="230" t="s">
        <v>163</v>
      </c>
      <c r="L140" s="45"/>
      <c r="M140" s="235" t="s">
        <v>1</v>
      </c>
      <c r="N140" s="236" t="s">
        <v>39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164</v>
      </c>
      <c r="AT140" s="239" t="s">
        <v>159</v>
      </c>
      <c r="AU140" s="239" t="s">
        <v>84</v>
      </c>
      <c r="AY140" s="18" t="s">
        <v>157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82</v>
      </c>
      <c r="BK140" s="240">
        <f>ROUND(I140*H140,2)</f>
        <v>0</v>
      </c>
      <c r="BL140" s="18" t="s">
        <v>164</v>
      </c>
      <c r="BM140" s="239" t="s">
        <v>363</v>
      </c>
    </row>
    <row r="141" s="2" customFormat="1">
      <c r="A141" s="39"/>
      <c r="B141" s="40"/>
      <c r="C141" s="41"/>
      <c r="D141" s="241" t="s">
        <v>166</v>
      </c>
      <c r="E141" s="41"/>
      <c r="F141" s="242" t="s">
        <v>264</v>
      </c>
      <c r="G141" s="41"/>
      <c r="H141" s="41"/>
      <c r="I141" s="243"/>
      <c r="J141" s="41"/>
      <c r="K141" s="41"/>
      <c r="L141" s="45"/>
      <c r="M141" s="244"/>
      <c r="N141" s="245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166</v>
      </c>
      <c r="AU141" s="18" t="s">
        <v>84</v>
      </c>
    </row>
    <row r="142" s="2" customFormat="1" ht="24.15" customHeight="1">
      <c r="A142" s="39"/>
      <c r="B142" s="40"/>
      <c r="C142" s="228" t="s">
        <v>214</v>
      </c>
      <c r="D142" s="228" t="s">
        <v>159</v>
      </c>
      <c r="E142" s="229" t="s">
        <v>364</v>
      </c>
      <c r="F142" s="230" t="s">
        <v>365</v>
      </c>
      <c r="G142" s="231" t="s">
        <v>343</v>
      </c>
      <c r="H142" s="232">
        <v>60</v>
      </c>
      <c r="I142" s="233"/>
      <c r="J142" s="234">
        <f>ROUND(I142*H142,2)</f>
        <v>0</v>
      </c>
      <c r="K142" s="230" t="s">
        <v>163</v>
      </c>
      <c r="L142" s="45"/>
      <c r="M142" s="235" t="s">
        <v>1</v>
      </c>
      <c r="N142" s="236" t="s">
        <v>39</v>
      </c>
      <c r="O142" s="92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164</v>
      </c>
      <c r="AT142" s="239" t="s">
        <v>159</v>
      </c>
      <c r="AU142" s="239" t="s">
        <v>84</v>
      </c>
      <c r="AY142" s="18" t="s">
        <v>157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82</v>
      </c>
      <c r="BK142" s="240">
        <f>ROUND(I142*H142,2)</f>
        <v>0</v>
      </c>
      <c r="BL142" s="18" t="s">
        <v>164</v>
      </c>
      <c r="BM142" s="239" t="s">
        <v>366</v>
      </c>
    </row>
    <row r="143" s="2" customFormat="1">
      <c r="A143" s="39"/>
      <c r="B143" s="40"/>
      <c r="C143" s="41"/>
      <c r="D143" s="241" t="s">
        <v>166</v>
      </c>
      <c r="E143" s="41"/>
      <c r="F143" s="242" t="s">
        <v>367</v>
      </c>
      <c r="G143" s="41"/>
      <c r="H143" s="41"/>
      <c r="I143" s="243"/>
      <c r="J143" s="41"/>
      <c r="K143" s="41"/>
      <c r="L143" s="45"/>
      <c r="M143" s="244"/>
      <c r="N143" s="245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166</v>
      </c>
      <c r="AU143" s="18" t="s">
        <v>84</v>
      </c>
    </row>
    <row r="144" s="2" customFormat="1" ht="24.15" customHeight="1">
      <c r="A144" s="39"/>
      <c r="B144" s="40"/>
      <c r="C144" s="228" t="s">
        <v>221</v>
      </c>
      <c r="D144" s="228" t="s">
        <v>159</v>
      </c>
      <c r="E144" s="229" t="s">
        <v>368</v>
      </c>
      <c r="F144" s="230" t="s">
        <v>369</v>
      </c>
      <c r="G144" s="231" t="s">
        <v>343</v>
      </c>
      <c r="H144" s="232">
        <v>11</v>
      </c>
      <c r="I144" s="233"/>
      <c r="J144" s="234">
        <f>ROUND(I144*H144,2)</f>
        <v>0</v>
      </c>
      <c r="K144" s="230" t="s">
        <v>163</v>
      </c>
      <c r="L144" s="45"/>
      <c r="M144" s="235" t="s">
        <v>1</v>
      </c>
      <c r="N144" s="236" t="s">
        <v>39</v>
      </c>
      <c r="O144" s="92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164</v>
      </c>
      <c r="AT144" s="239" t="s">
        <v>159</v>
      </c>
      <c r="AU144" s="239" t="s">
        <v>84</v>
      </c>
      <c r="AY144" s="18" t="s">
        <v>157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82</v>
      </c>
      <c r="BK144" s="240">
        <f>ROUND(I144*H144,2)</f>
        <v>0</v>
      </c>
      <c r="BL144" s="18" t="s">
        <v>164</v>
      </c>
      <c r="BM144" s="239" t="s">
        <v>370</v>
      </c>
    </row>
    <row r="145" s="2" customFormat="1">
      <c r="A145" s="39"/>
      <c r="B145" s="40"/>
      <c r="C145" s="41"/>
      <c r="D145" s="241" t="s">
        <v>166</v>
      </c>
      <c r="E145" s="41"/>
      <c r="F145" s="242" t="s">
        <v>371</v>
      </c>
      <c r="G145" s="41"/>
      <c r="H145" s="41"/>
      <c r="I145" s="243"/>
      <c r="J145" s="41"/>
      <c r="K145" s="41"/>
      <c r="L145" s="45"/>
      <c r="M145" s="244"/>
      <c r="N145" s="245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84</v>
      </c>
    </row>
    <row r="146" s="2" customFormat="1" ht="24.15" customHeight="1">
      <c r="A146" s="39"/>
      <c r="B146" s="40"/>
      <c r="C146" s="228" t="s">
        <v>227</v>
      </c>
      <c r="D146" s="228" t="s">
        <v>159</v>
      </c>
      <c r="E146" s="229" t="s">
        <v>372</v>
      </c>
      <c r="F146" s="230" t="s">
        <v>373</v>
      </c>
      <c r="G146" s="231" t="s">
        <v>343</v>
      </c>
      <c r="H146" s="232">
        <v>180</v>
      </c>
      <c r="I146" s="233"/>
      <c r="J146" s="234">
        <f>ROUND(I146*H146,2)</f>
        <v>0</v>
      </c>
      <c r="K146" s="230" t="s">
        <v>163</v>
      </c>
      <c r="L146" s="45"/>
      <c r="M146" s="235" t="s">
        <v>1</v>
      </c>
      <c r="N146" s="236" t="s">
        <v>39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164</v>
      </c>
      <c r="AT146" s="239" t="s">
        <v>159</v>
      </c>
      <c r="AU146" s="239" t="s">
        <v>84</v>
      </c>
      <c r="AY146" s="18" t="s">
        <v>157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82</v>
      </c>
      <c r="BK146" s="240">
        <f>ROUND(I146*H146,2)</f>
        <v>0</v>
      </c>
      <c r="BL146" s="18" t="s">
        <v>164</v>
      </c>
      <c r="BM146" s="239" t="s">
        <v>374</v>
      </c>
    </row>
    <row r="147" s="2" customFormat="1">
      <c r="A147" s="39"/>
      <c r="B147" s="40"/>
      <c r="C147" s="41"/>
      <c r="D147" s="241" t="s">
        <v>166</v>
      </c>
      <c r="E147" s="41"/>
      <c r="F147" s="242" t="s">
        <v>375</v>
      </c>
      <c r="G147" s="41"/>
      <c r="H147" s="41"/>
      <c r="I147" s="243"/>
      <c r="J147" s="41"/>
      <c r="K147" s="41"/>
      <c r="L147" s="45"/>
      <c r="M147" s="244"/>
      <c r="N147" s="245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166</v>
      </c>
      <c r="AU147" s="18" t="s">
        <v>84</v>
      </c>
    </row>
    <row r="148" s="2" customFormat="1" ht="24.15" customHeight="1">
      <c r="A148" s="39"/>
      <c r="B148" s="40"/>
      <c r="C148" s="228" t="s">
        <v>8</v>
      </c>
      <c r="D148" s="228" t="s">
        <v>159</v>
      </c>
      <c r="E148" s="229" t="s">
        <v>376</v>
      </c>
      <c r="F148" s="230" t="s">
        <v>377</v>
      </c>
      <c r="G148" s="231" t="s">
        <v>343</v>
      </c>
      <c r="H148" s="232">
        <v>41</v>
      </c>
      <c r="I148" s="233"/>
      <c r="J148" s="234">
        <f>ROUND(I148*H148,2)</f>
        <v>0</v>
      </c>
      <c r="K148" s="230" t="s">
        <v>163</v>
      </c>
      <c r="L148" s="45"/>
      <c r="M148" s="235" t="s">
        <v>1</v>
      </c>
      <c r="N148" s="236" t="s">
        <v>39</v>
      </c>
      <c r="O148" s="92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164</v>
      </c>
      <c r="AT148" s="239" t="s">
        <v>159</v>
      </c>
      <c r="AU148" s="239" t="s">
        <v>84</v>
      </c>
      <c r="AY148" s="18" t="s">
        <v>157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82</v>
      </c>
      <c r="BK148" s="240">
        <f>ROUND(I148*H148,2)</f>
        <v>0</v>
      </c>
      <c r="BL148" s="18" t="s">
        <v>164</v>
      </c>
      <c r="BM148" s="239" t="s">
        <v>378</v>
      </c>
    </row>
    <row r="149" s="2" customFormat="1">
      <c r="A149" s="39"/>
      <c r="B149" s="40"/>
      <c r="C149" s="41"/>
      <c r="D149" s="241" t="s">
        <v>166</v>
      </c>
      <c r="E149" s="41"/>
      <c r="F149" s="242" t="s">
        <v>379</v>
      </c>
      <c r="G149" s="41"/>
      <c r="H149" s="41"/>
      <c r="I149" s="243"/>
      <c r="J149" s="41"/>
      <c r="K149" s="41"/>
      <c r="L149" s="45"/>
      <c r="M149" s="244"/>
      <c r="N149" s="245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84</v>
      </c>
    </row>
    <row r="150" s="2" customFormat="1" ht="33" customHeight="1">
      <c r="A150" s="39"/>
      <c r="B150" s="40"/>
      <c r="C150" s="228" t="s">
        <v>239</v>
      </c>
      <c r="D150" s="228" t="s">
        <v>159</v>
      </c>
      <c r="E150" s="229" t="s">
        <v>380</v>
      </c>
      <c r="F150" s="230" t="s">
        <v>381</v>
      </c>
      <c r="G150" s="231" t="s">
        <v>343</v>
      </c>
      <c r="H150" s="232">
        <v>52</v>
      </c>
      <c r="I150" s="233"/>
      <c r="J150" s="234">
        <f>ROUND(I150*H150,2)</f>
        <v>0</v>
      </c>
      <c r="K150" s="230" t="s">
        <v>163</v>
      </c>
      <c r="L150" s="45"/>
      <c r="M150" s="235" t="s">
        <v>1</v>
      </c>
      <c r="N150" s="236" t="s">
        <v>39</v>
      </c>
      <c r="O150" s="92"/>
      <c r="P150" s="237">
        <f>O150*H150</f>
        <v>0</v>
      </c>
      <c r="Q150" s="237">
        <v>5.0000000000000002E-05</v>
      </c>
      <c r="R150" s="237">
        <f>Q150*H150</f>
        <v>0.0026000000000000003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164</v>
      </c>
      <c r="AT150" s="239" t="s">
        <v>159</v>
      </c>
      <c r="AU150" s="239" t="s">
        <v>84</v>
      </c>
      <c r="AY150" s="18" t="s">
        <v>157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82</v>
      </c>
      <c r="BK150" s="240">
        <f>ROUND(I150*H150,2)</f>
        <v>0</v>
      </c>
      <c r="BL150" s="18" t="s">
        <v>164</v>
      </c>
      <c r="BM150" s="239" t="s">
        <v>382</v>
      </c>
    </row>
    <row r="151" s="2" customFormat="1">
      <c r="A151" s="39"/>
      <c r="B151" s="40"/>
      <c r="C151" s="41"/>
      <c r="D151" s="241" t="s">
        <v>166</v>
      </c>
      <c r="E151" s="41"/>
      <c r="F151" s="242" t="s">
        <v>383</v>
      </c>
      <c r="G151" s="41"/>
      <c r="H151" s="41"/>
      <c r="I151" s="243"/>
      <c r="J151" s="41"/>
      <c r="K151" s="41"/>
      <c r="L151" s="45"/>
      <c r="M151" s="244"/>
      <c r="N151" s="245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166</v>
      </c>
      <c r="AU151" s="18" t="s">
        <v>84</v>
      </c>
    </row>
    <row r="152" s="2" customFormat="1" ht="21.75" customHeight="1">
      <c r="A152" s="39"/>
      <c r="B152" s="40"/>
      <c r="C152" s="228" t="s">
        <v>245</v>
      </c>
      <c r="D152" s="228" t="s">
        <v>159</v>
      </c>
      <c r="E152" s="229" t="s">
        <v>384</v>
      </c>
      <c r="F152" s="230" t="s">
        <v>385</v>
      </c>
      <c r="G152" s="231" t="s">
        <v>386</v>
      </c>
      <c r="H152" s="232">
        <v>156</v>
      </c>
      <c r="I152" s="233"/>
      <c r="J152" s="234">
        <f>ROUND(I152*H152,2)</f>
        <v>0</v>
      </c>
      <c r="K152" s="230" t="s">
        <v>1</v>
      </c>
      <c r="L152" s="45"/>
      <c r="M152" s="235" t="s">
        <v>1</v>
      </c>
      <c r="N152" s="236" t="s">
        <v>39</v>
      </c>
      <c r="O152" s="92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164</v>
      </c>
      <c r="AT152" s="239" t="s">
        <v>159</v>
      </c>
      <c r="AU152" s="239" t="s">
        <v>84</v>
      </c>
      <c r="AY152" s="18" t="s">
        <v>157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82</v>
      </c>
      <c r="BK152" s="240">
        <f>ROUND(I152*H152,2)</f>
        <v>0</v>
      </c>
      <c r="BL152" s="18" t="s">
        <v>164</v>
      </c>
      <c r="BM152" s="239" t="s">
        <v>387</v>
      </c>
    </row>
    <row r="153" s="2" customFormat="1">
      <c r="A153" s="39"/>
      <c r="B153" s="40"/>
      <c r="C153" s="41"/>
      <c r="D153" s="241" t="s">
        <v>166</v>
      </c>
      <c r="E153" s="41"/>
      <c r="F153" s="242" t="s">
        <v>388</v>
      </c>
      <c r="G153" s="41"/>
      <c r="H153" s="41"/>
      <c r="I153" s="243"/>
      <c r="J153" s="41"/>
      <c r="K153" s="41"/>
      <c r="L153" s="45"/>
      <c r="M153" s="244"/>
      <c r="N153" s="245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166</v>
      </c>
      <c r="AU153" s="18" t="s">
        <v>84</v>
      </c>
    </row>
    <row r="154" s="2" customFormat="1" ht="16.5" customHeight="1">
      <c r="A154" s="39"/>
      <c r="B154" s="40"/>
      <c r="C154" s="228" t="s">
        <v>250</v>
      </c>
      <c r="D154" s="228" t="s">
        <v>159</v>
      </c>
      <c r="E154" s="229" t="s">
        <v>389</v>
      </c>
      <c r="F154" s="230" t="s">
        <v>390</v>
      </c>
      <c r="G154" s="231" t="s">
        <v>386</v>
      </c>
      <c r="H154" s="232">
        <v>52</v>
      </c>
      <c r="I154" s="233"/>
      <c r="J154" s="234">
        <f>ROUND(I154*H154,2)</f>
        <v>0</v>
      </c>
      <c r="K154" s="230" t="s">
        <v>1</v>
      </c>
      <c r="L154" s="45"/>
      <c r="M154" s="235" t="s">
        <v>1</v>
      </c>
      <c r="N154" s="236" t="s">
        <v>39</v>
      </c>
      <c r="O154" s="92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164</v>
      </c>
      <c r="AT154" s="239" t="s">
        <v>159</v>
      </c>
      <c r="AU154" s="239" t="s">
        <v>84</v>
      </c>
      <c r="AY154" s="18" t="s">
        <v>157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82</v>
      </c>
      <c r="BK154" s="240">
        <f>ROUND(I154*H154,2)</f>
        <v>0</v>
      </c>
      <c r="BL154" s="18" t="s">
        <v>164</v>
      </c>
      <c r="BM154" s="239" t="s">
        <v>391</v>
      </c>
    </row>
    <row r="155" s="2" customFormat="1" ht="21.75" customHeight="1">
      <c r="A155" s="39"/>
      <c r="B155" s="40"/>
      <c r="C155" s="289" t="s">
        <v>255</v>
      </c>
      <c r="D155" s="289" t="s">
        <v>277</v>
      </c>
      <c r="E155" s="290" t="s">
        <v>392</v>
      </c>
      <c r="F155" s="291" t="s">
        <v>393</v>
      </c>
      <c r="G155" s="292" t="s">
        <v>343</v>
      </c>
      <c r="H155" s="293">
        <v>156</v>
      </c>
      <c r="I155" s="294"/>
      <c r="J155" s="295">
        <f>ROUND(I155*H155,2)</f>
        <v>0</v>
      </c>
      <c r="K155" s="291" t="s">
        <v>163</v>
      </c>
      <c r="L155" s="296"/>
      <c r="M155" s="297" t="s">
        <v>1</v>
      </c>
      <c r="N155" s="298" t="s">
        <v>39</v>
      </c>
      <c r="O155" s="92"/>
      <c r="P155" s="237">
        <f>O155*H155</f>
        <v>0</v>
      </c>
      <c r="Q155" s="237">
        <v>0.0058999999999999999</v>
      </c>
      <c r="R155" s="237">
        <f>Q155*H155</f>
        <v>0.9204</v>
      </c>
      <c r="S155" s="237">
        <v>0</v>
      </c>
      <c r="T155" s="23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9" t="s">
        <v>207</v>
      </c>
      <c r="AT155" s="239" t="s">
        <v>277</v>
      </c>
      <c r="AU155" s="239" t="s">
        <v>84</v>
      </c>
      <c r="AY155" s="18" t="s">
        <v>157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8" t="s">
        <v>82</v>
      </c>
      <c r="BK155" s="240">
        <f>ROUND(I155*H155,2)</f>
        <v>0</v>
      </c>
      <c r="BL155" s="18" t="s">
        <v>164</v>
      </c>
      <c r="BM155" s="239" t="s">
        <v>394</v>
      </c>
    </row>
    <row r="156" s="2" customFormat="1">
      <c r="A156" s="39"/>
      <c r="B156" s="40"/>
      <c r="C156" s="41"/>
      <c r="D156" s="241" t="s">
        <v>166</v>
      </c>
      <c r="E156" s="41"/>
      <c r="F156" s="242" t="s">
        <v>393</v>
      </c>
      <c r="G156" s="41"/>
      <c r="H156" s="41"/>
      <c r="I156" s="243"/>
      <c r="J156" s="41"/>
      <c r="K156" s="41"/>
      <c r="L156" s="45"/>
      <c r="M156" s="244"/>
      <c r="N156" s="245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166</v>
      </c>
      <c r="AU156" s="18" t="s">
        <v>84</v>
      </c>
    </row>
    <row r="157" s="2" customFormat="1" ht="21.75" customHeight="1">
      <c r="A157" s="39"/>
      <c r="B157" s="40"/>
      <c r="C157" s="289" t="s">
        <v>260</v>
      </c>
      <c r="D157" s="289" t="s">
        <v>277</v>
      </c>
      <c r="E157" s="290" t="s">
        <v>395</v>
      </c>
      <c r="F157" s="291" t="s">
        <v>396</v>
      </c>
      <c r="G157" s="292" t="s">
        <v>162</v>
      </c>
      <c r="H157" s="293">
        <v>156</v>
      </c>
      <c r="I157" s="294"/>
      <c r="J157" s="295">
        <f>ROUND(I157*H157,2)</f>
        <v>0</v>
      </c>
      <c r="K157" s="291" t="s">
        <v>163</v>
      </c>
      <c r="L157" s="296"/>
      <c r="M157" s="297" t="s">
        <v>1</v>
      </c>
      <c r="N157" s="298" t="s">
        <v>39</v>
      </c>
      <c r="O157" s="92"/>
      <c r="P157" s="237">
        <f>O157*H157</f>
        <v>0</v>
      </c>
      <c r="Q157" s="237">
        <v>0.0011000000000000001</v>
      </c>
      <c r="R157" s="237">
        <f>Q157*H157</f>
        <v>0.1716</v>
      </c>
      <c r="S157" s="237">
        <v>0</v>
      </c>
      <c r="T157" s="23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207</v>
      </c>
      <c r="AT157" s="239" t="s">
        <v>277</v>
      </c>
      <c r="AU157" s="239" t="s">
        <v>84</v>
      </c>
      <c r="AY157" s="18" t="s">
        <v>157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82</v>
      </c>
      <c r="BK157" s="240">
        <f>ROUND(I157*H157,2)</f>
        <v>0</v>
      </c>
      <c r="BL157" s="18" t="s">
        <v>164</v>
      </c>
      <c r="BM157" s="239" t="s">
        <v>397</v>
      </c>
    </row>
    <row r="158" s="2" customFormat="1">
      <c r="A158" s="39"/>
      <c r="B158" s="40"/>
      <c r="C158" s="41"/>
      <c r="D158" s="241" t="s">
        <v>166</v>
      </c>
      <c r="E158" s="41"/>
      <c r="F158" s="242" t="s">
        <v>396</v>
      </c>
      <c r="G158" s="41"/>
      <c r="H158" s="41"/>
      <c r="I158" s="243"/>
      <c r="J158" s="41"/>
      <c r="K158" s="41"/>
      <c r="L158" s="45"/>
      <c r="M158" s="244"/>
      <c r="N158" s="245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166</v>
      </c>
      <c r="AU158" s="18" t="s">
        <v>84</v>
      </c>
    </row>
    <row r="159" s="13" customFormat="1">
      <c r="A159" s="13"/>
      <c r="B159" s="246"/>
      <c r="C159" s="247"/>
      <c r="D159" s="241" t="s">
        <v>168</v>
      </c>
      <c r="E159" s="247"/>
      <c r="F159" s="249" t="s">
        <v>398</v>
      </c>
      <c r="G159" s="247"/>
      <c r="H159" s="250">
        <v>156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168</v>
      </c>
      <c r="AU159" s="256" t="s">
        <v>84</v>
      </c>
      <c r="AV159" s="13" t="s">
        <v>84</v>
      </c>
      <c r="AW159" s="13" t="s">
        <v>4</v>
      </c>
      <c r="AX159" s="13" t="s">
        <v>82</v>
      </c>
      <c r="AY159" s="256" t="s">
        <v>157</v>
      </c>
    </row>
    <row r="160" s="2" customFormat="1" ht="24.15" customHeight="1">
      <c r="A160" s="39"/>
      <c r="B160" s="40"/>
      <c r="C160" s="228" t="s">
        <v>265</v>
      </c>
      <c r="D160" s="228" t="s">
        <v>159</v>
      </c>
      <c r="E160" s="229" t="s">
        <v>399</v>
      </c>
      <c r="F160" s="230" t="s">
        <v>400</v>
      </c>
      <c r="G160" s="231" t="s">
        <v>343</v>
      </c>
      <c r="H160" s="232">
        <v>156</v>
      </c>
      <c r="I160" s="233"/>
      <c r="J160" s="234">
        <f>ROUND(I160*H160,2)</f>
        <v>0</v>
      </c>
      <c r="K160" s="230" t="s">
        <v>163</v>
      </c>
      <c r="L160" s="45"/>
      <c r="M160" s="235" t="s">
        <v>1</v>
      </c>
      <c r="N160" s="236" t="s">
        <v>39</v>
      </c>
      <c r="O160" s="92"/>
      <c r="P160" s="237">
        <f>O160*H160</f>
        <v>0</v>
      </c>
      <c r="Q160" s="237">
        <v>0.0020799999999999998</v>
      </c>
      <c r="R160" s="237">
        <f>Q160*H160</f>
        <v>0.32447999999999999</v>
      </c>
      <c r="S160" s="237">
        <v>0</v>
      </c>
      <c r="T160" s="23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164</v>
      </c>
      <c r="AT160" s="239" t="s">
        <v>159</v>
      </c>
      <c r="AU160" s="239" t="s">
        <v>84</v>
      </c>
      <c r="AY160" s="18" t="s">
        <v>157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82</v>
      </c>
      <c r="BK160" s="240">
        <f>ROUND(I160*H160,2)</f>
        <v>0</v>
      </c>
      <c r="BL160" s="18" t="s">
        <v>164</v>
      </c>
      <c r="BM160" s="239" t="s">
        <v>401</v>
      </c>
    </row>
    <row r="161" s="2" customFormat="1">
      <c r="A161" s="39"/>
      <c r="B161" s="40"/>
      <c r="C161" s="41"/>
      <c r="D161" s="241" t="s">
        <v>166</v>
      </c>
      <c r="E161" s="41"/>
      <c r="F161" s="242" t="s">
        <v>402</v>
      </c>
      <c r="G161" s="41"/>
      <c r="H161" s="41"/>
      <c r="I161" s="243"/>
      <c r="J161" s="41"/>
      <c r="K161" s="41"/>
      <c r="L161" s="45"/>
      <c r="M161" s="244"/>
      <c r="N161" s="245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166</v>
      </c>
      <c r="AU161" s="18" t="s">
        <v>84</v>
      </c>
    </row>
    <row r="162" s="2" customFormat="1" ht="24.15" customHeight="1">
      <c r="A162" s="39"/>
      <c r="B162" s="40"/>
      <c r="C162" s="228" t="s">
        <v>270</v>
      </c>
      <c r="D162" s="228" t="s">
        <v>159</v>
      </c>
      <c r="E162" s="229" t="s">
        <v>403</v>
      </c>
      <c r="F162" s="230" t="s">
        <v>404</v>
      </c>
      <c r="G162" s="231" t="s">
        <v>178</v>
      </c>
      <c r="H162" s="232">
        <v>292</v>
      </c>
      <c r="I162" s="233"/>
      <c r="J162" s="234">
        <f>ROUND(I162*H162,2)</f>
        <v>0</v>
      </c>
      <c r="K162" s="230" t="s">
        <v>163</v>
      </c>
      <c r="L162" s="45"/>
      <c r="M162" s="235" t="s">
        <v>1</v>
      </c>
      <c r="N162" s="236" t="s">
        <v>39</v>
      </c>
      <c r="O162" s="92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9" t="s">
        <v>164</v>
      </c>
      <c r="AT162" s="239" t="s">
        <v>159</v>
      </c>
      <c r="AU162" s="239" t="s">
        <v>84</v>
      </c>
      <c r="AY162" s="18" t="s">
        <v>157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82</v>
      </c>
      <c r="BK162" s="240">
        <f>ROUND(I162*H162,2)</f>
        <v>0</v>
      </c>
      <c r="BL162" s="18" t="s">
        <v>164</v>
      </c>
      <c r="BM162" s="239" t="s">
        <v>405</v>
      </c>
    </row>
    <row r="163" s="2" customFormat="1">
      <c r="A163" s="39"/>
      <c r="B163" s="40"/>
      <c r="C163" s="41"/>
      <c r="D163" s="241" t="s">
        <v>166</v>
      </c>
      <c r="E163" s="41"/>
      <c r="F163" s="242" t="s">
        <v>406</v>
      </c>
      <c r="G163" s="41"/>
      <c r="H163" s="41"/>
      <c r="I163" s="243"/>
      <c r="J163" s="41"/>
      <c r="K163" s="41"/>
      <c r="L163" s="45"/>
      <c r="M163" s="244"/>
      <c r="N163" s="245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166</v>
      </c>
      <c r="AU163" s="18" t="s">
        <v>84</v>
      </c>
    </row>
    <row r="164" s="2" customFormat="1" ht="16.5" customHeight="1">
      <c r="A164" s="39"/>
      <c r="B164" s="40"/>
      <c r="C164" s="289" t="s">
        <v>276</v>
      </c>
      <c r="D164" s="289" t="s">
        <v>277</v>
      </c>
      <c r="E164" s="290" t="s">
        <v>407</v>
      </c>
      <c r="F164" s="291" t="s">
        <v>408</v>
      </c>
      <c r="G164" s="292" t="s">
        <v>185</v>
      </c>
      <c r="H164" s="293">
        <v>43.799999999999997</v>
      </c>
      <c r="I164" s="294"/>
      <c r="J164" s="295">
        <f>ROUND(I164*H164,2)</f>
        <v>0</v>
      </c>
      <c r="K164" s="291" t="s">
        <v>163</v>
      </c>
      <c r="L164" s="296"/>
      <c r="M164" s="297" t="s">
        <v>1</v>
      </c>
      <c r="N164" s="298" t="s">
        <v>39</v>
      </c>
      <c r="O164" s="92"/>
      <c r="P164" s="237">
        <f>O164*H164</f>
        <v>0</v>
      </c>
      <c r="Q164" s="237">
        <v>0.20000000000000001</v>
      </c>
      <c r="R164" s="237">
        <f>Q164*H164</f>
        <v>8.7599999999999998</v>
      </c>
      <c r="S164" s="237">
        <v>0</v>
      </c>
      <c r="T164" s="23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9" t="s">
        <v>207</v>
      </c>
      <c r="AT164" s="239" t="s">
        <v>277</v>
      </c>
      <c r="AU164" s="239" t="s">
        <v>84</v>
      </c>
      <c r="AY164" s="18" t="s">
        <v>157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82</v>
      </c>
      <c r="BK164" s="240">
        <f>ROUND(I164*H164,2)</f>
        <v>0</v>
      </c>
      <c r="BL164" s="18" t="s">
        <v>164</v>
      </c>
      <c r="BM164" s="239" t="s">
        <v>409</v>
      </c>
    </row>
    <row r="165" s="2" customFormat="1">
      <c r="A165" s="39"/>
      <c r="B165" s="40"/>
      <c r="C165" s="41"/>
      <c r="D165" s="241" t="s">
        <v>166</v>
      </c>
      <c r="E165" s="41"/>
      <c r="F165" s="242" t="s">
        <v>408</v>
      </c>
      <c r="G165" s="41"/>
      <c r="H165" s="41"/>
      <c r="I165" s="243"/>
      <c r="J165" s="41"/>
      <c r="K165" s="41"/>
      <c r="L165" s="45"/>
      <c r="M165" s="244"/>
      <c r="N165" s="245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166</v>
      </c>
      <c r="AU165" s="18" t="s">
        <v>84</v>
      </c>
    </row>
    <row r="166" s="13" customFormat="1">
      <c r="A166" s="13"/>
      <c r="B166" s="246"/>
      <c r="C166" s="247"/>
      <c r="D166" s="241" t="s">
        <v>168</v>
      </c>
      <c r="E166" s="247"/>
      <c r="F166" s="249" t="s">
        <v>410</v>
      </c>
      <c r="G166" s="247"/>
      <c r="H166" s="250">
        <v>43.799999999999997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168</v>
      </c>
      <c r="AU166" s="256" t="s">
        <v>84</v>
      </c>
      <c r="AV166" s="13" t="s">
        <v>84</v>
      </c>
      <c r="AW166" s="13" t="s">
        <v>4</v>
      </c>
      <c r="AX166" s="13" t="s">
        <v>82</v>
      </c>
      <c r="AY166" s="256" t="s">
        <v>157</v>
      </c>
    </row>
    <row r="167" s="2" customFormat="1" ht="21.75" customHeight="1">
      <c r="A167" s="39"/>
      <c r="B167" s="40"/>
      <c r="C167" s="228" t="s">
        <v>7</v>
      </c>
      <c r="D167" s="228" t="s">
        <v>159</v>
      </c>
      <c r="E167" s="229" t="s">
        <v>411</v>
      </c>
      <c r="F167" s="230" t="s">
        <v>412</v>
      </c>
      <c r="G167" s="231" t="s">
        <v>185</v>
      </c>
      <c r="H167" s="232">
        <v>7.1200000000000001</v>
      </c>
      <c r="I167" s="233"/>
      <c r="J167" s="234">
        <f>ROUND(I167*H167,2)</f>
        <v>0</v>
      </c>
      <c r="K167" s="230" t="s">
        <v>163</v>
      </c>
      <c r="L167" s="45"/>
      <c r="M167" s="235" t="s">
        <v>1</v>
      </c>
      <c r="N167" s="236" t="s">
        <v>39</v>
      </c>
      <c r="O167" s="92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164</v>
      </c>
      <c r="AT167" s="239" t="s">
        <v>159</v>
      </c>
      <c r="AU167" s="239" t="s">
        <v>84</v>
      </c>
      <c r="AY167" s="18" t="s">
        <v>157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82</v>
      </c>
      <c r="BK167" s="240">
        <f>ROUND(I167*H167,2)</f>
        <v>0</v>
      </c>
      <c r="BL167" s="18" t="s">
        <v>164</v>
      </c>
      <c r="BM167" s="239" t="s">
        <v>413</v>
      </c>
    </row>
    <row r="168" s="2" customFormat="1">
      <c r="A168" s="39"/>
      <c r="B168" s="40"/>
      <c r="C168" s="41"/>
      <c r="D168" s="241" t="s">
        <v>166</v>
      </c>
      <c r="E168" s="41"/>
      <c r="F168" s="242" t="s">
        <v>414</v>
      </c>
      <c r="G168" s="41"/>
      <c r="H168" s="41"/>
      <c r="I168" s="243"/>
      <c r="J168" s="41"/>
      <c r="K168" s="41"/>
      <c r="L168" s="45"/>
      <c r="M168" s="244"/>
      <c r="N168" s="245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166</v>
      </c>
      <c r="AU168" s="18" t="s">
        <v>84</v>
      </c>
    </row>
    <row r="169" s="2" customFormat="1" ht="24.15" customHeight="1">
      <c r="A169" s="39"/>
      <c r="B169" s="40"/>
      <c r="C169" s="228" t="s">
        <v>290</v>
      </c>
      <c r="D169" s="228" t="s">
        <v>159</v>
      </c>
      <c r="E169" s="229" t="s">
        <v>415</v>
      </c>
      <c r="F169" s="230" t="s">
        <v>416</v>
      </c>
      <c r="G169" s="231" t="s">
        <v>185</v>
      </c>
      <c r="H169" s="232">
        <v>7.1200000000000001</v>
      </c>
      <c r="I169" s="233"/>
      <c r="J169" s="234">
        <f>ROUND(I169*H169,2)</f>
        <v>0</v>
      </c>
      <c r="K169" s="230" t="s">
        <v>163</v>
      </c>
      <c r="L169" s="45"/>
      <c r="M169" s="235" t="s">
        <v>1</v>
      </c>
      <c r="N169" s="236" t="s">
        <v>39</v>
      </c>
      <c r="O169" s="92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164</v>
      </c>
      <c r="AT169" s="239" t="s">
        <v>159</v>
      </c>
      <c r="AU169" s="239" t="s">
        <v>84</v>
      </c>
      <c r="AY169" s="18" t="s">
        <v>157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82</v>
      </c>
      <c r="BK169" s="240">
        <f>ROUND(I169*H169,2)</f>
        <v>0</v>
      </c>
      <c r="BL169" s="18" t="s">
        <v>164</v>
      </c>
      <c r="BM169" s="239" t="s">
        <v>417</v>
      </c>
    </row>
    <row r="170" s="2" customFormat="1">
      <c r="A170" s="39"/>
      <c r="B170" s="40"/>
      <c r="C170" s="41"/>
      <c r="D170" s="241" t="s">
        <v>166</v>
      </c>
      <c r="E170" s="41"/>
      <c r="F170" s="242" t="s">
        <v>418</v>
      </c>
      <c r="G170" s="41"/>
      <c r="H170" s="41"/>
      <c r="I170" s="243"/>
      <c r="J170" s="41"/>
      <c r="K170" s="41"/>
      <c r="L170" s="45"/>
      <c r="M170" s="244"/>
      <c r="N170" s="245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166</v>
      </c>
      <c r="AU170" s="18" t="s">
        <v>84</v>
      </c>
    </row>
    <row r="171" s="2" customFormat="1" ht="16.5" customHeight="1">
      <c r="A171" s="39"/>
      <c r="B171" s="40"/>
      <c r="C171" s="228" t="s">
        <v>299</v>
      </c>
      <c r="D171" s="228" t="s">
        <v>159</v>
      </c>
      <c r="E171" s="229" t="s">
        <v>284</v>
      </c>
      <c r="F171" s="230" t="s">
        <v>419</v>
      </c>
      <c r="G171" s="231" t="s">
        <v>386</v>
      </c>
      <c r="H171" s="232">
        <v>292</v>
      </c>
      <c r="I171" s="233"/>
      <c r="J171" s="234">
        <f>ROUND(I171*H171,2)</f>
        <v>0</v>
      </c>
      <c r="K171" s="230" t="s">
        <v>1</v>
      </c>
      <c r="L171" s="45"/>
      <c r="M171" s="235" t="s">
        <v>1</v>
      </c>
      <c r="N171" s="236" t="s">
        <v>39</v>
      </c>
      <c r="O171" s="92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164</v>
      </c>
      <c r="AT171" s="239" t="s">
        <v>159</v>
      </c>
      <c r="AU171" s="239" t="s">
        <v>84</v>
      </c>
      <c r="AY171" s="18" t="s">
        <v>157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82</v>
      </c>
      <c r="BK171" s="240">
        <f>ROUND(I171*H171,2)</f>
        <v>0</v>
      </c>
      <c r="BL171" s="18" t="s">
        <v>164</v>
      </c>
      <c r="BM171" s="239" t="s">
        <v>420</v>
      </c>
    </row>
    <row r="172" s="12" customFormat="1" ht="22.8" customHeight="1">
      <c r="A172" s="12"/>
      <c r="B172" s="212"/>
      <c r="C172" s="213"/>
      <c r="D172" s="214" t="s">
        <v>73</v>
      </c>
      <c r="E172" s="226" t="s">
        <v>84</v>
      </c>
      <c r="F172" s="226" t="s">
        <v>275</v>
      </c>
      <c r="G172" s="213"/>
      <c r="H172" s="213"/>
      <c r="I172" s="216"/>
      <c r="J172" s="227">
        <f>BK172</f>
        <v>0</v>
      </c>
      <c r="K172" s="213"/>
      <c r="L172" s="218"/>
      <c r="M172" s="219"/>
      <c r="N172" s="220"/>
      <c r="O172" s="220"/>
      <c r="P172" s="221">
        <f>SUM(P173:P195)</f>
        <v>0</v>
      </c>
      <c r="Q172" s="220"/>
      <c r="R172" s="221">
        <f>SUM(R173:R195)</f>
        <v>0.89132</v>
      </c>
      <c r="S172" s="220"/>
      <c r="T172" s="222">
        <f>SUM(T173:T195)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82</v>
      </c>
      <c r="AT172" s="224" t="s">
        <v>73</v>
      </c>
      <c r="AU172" s="224" t="s">
        <v>82</v>
      </c>
      <c r="AY172" s="223" t="s">
        <v>157</v>
      </c>
      <c r="BK172" s="225">
        <f>SUM(BK173:BK195)</f>
        <v>0</v>
      </c>
    </row>
    <row r="173" s="2" customFormat="1" ht="24.15" customHeight="1">
      <c r="A173" s="39"/>
      <c r="B173" s="40"/>
      <c r="C173" s="289" t="s">
        <v>421</v>
      </c>
      <c r="D173" s="289" t="s">
        <v>277</v>
      </c>
      <c r="E173" s="290" t="s">
        <v>422</v>
      </c>
      <c r="F173" s="291" t="s">
        <v>423</v>
      </c>
      <c r="G173" s="292" t="s">
        <v>386</v>
      </c>
      <c r="H173" s="293">
        <v>6</v>
      </c>
      <c r="I173" s="294"/>
      <c r="J173" s="295">
        <f>ROUND(I173*H173,2)</f>
        <v>0</v>
      </c>
      <c r="K173" s="291" t="s">
        <v>1</v>
      </c>
      <c r="L173" s="296"/>
      <c r="M173" s="297" t="s">
        <v>1</v>
      </c>
      <c r="N173" s="298" t="s">
        <v>39</v>
      </c>
      <c r="O173" s="92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207</v>
      </c>
      <c r="AT173" s="239" t="s">
        <v>277</v>
      </c>
      <c r="AU173" s="239" t="s">
        <v>84</v>
      </c>
      <c r="AY173" s="18" t="s">
        <v>157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82</v>
      </c>
      <c r="BK173" s="240">
        <f>ROUND(I173*H173,2)</f>
        <v>0</v>
      </c>
      <c r="BL173" s="18" t="s">
        <v>164</v>
      </c>
      <c r="BM173" s="239" t="s">
        <v>424</v>
      </c>
    </row>
    <row r="174" s="2" customFormat="1" ht="24.15" customHeight="1">
      <c r="A174" s="39"/>
      <c r="B174" s="40"/>
      <c r="C174" s="289" t="s">
        <v>425</v>
      </c>
      <c r="D174" s="289" t="s">
        <v>277</v>
      </c>
      <c r="E174" s="290" t="s">
        <v>426</v>
      </c>
      <c r="F174" s="291" t="s">
        <v>427</v>
      </c>
      <c r="G174" s="292" t="s">
        <v>386</v>
      </c>
      <c r="H174" s="293">
        <v>3</v>
      </c>
      <c r="I174" s="294"/>
      <c r="J174" s="295">
        <f>ROUND(I174*H174,2)</f>
        <v>0</v>
      </c>
      <c r="K174" s="291" t="s">
        <v>1</v>
      </c>
      <c r="L174" s="296"/>
      <c r="M174" s="297" t="s">
        <v>1</v>
      </c>
      <c r="N174" s="298" t="s">
        <v>39</v>
      </c>
      <c r="O174" s="92"/>
      <c r="P174" s="237">
        <f>O174*H174</f>
        <v>0</v>
      </c>
      <c r="Q174" s="237">
        <v>0.014999999999999999</v>
      </c>
      <c r="R174" s="237">
        <f>Q174*H174</f>
        <v>0.044999999999999998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207</v>
      </c>
      <c r="AT174" s="239" t="s">
        <v>277</v>
      </c>
      <c r="AU174" s="239" t="s">
        <v>84</v>
      </c>
      <c r="AY174" s="18" t="s">
        <v>157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82</v>
      </c>
      <c r="BK174" s="240">
        <f>ROUND(I174*H174,2)</f>
        <v>0</v>
      </c>
      <c r="BL174" s="18" t="s">
        <v>164</v>
      </c>
      <c r="BM174" s="239" t="s">
        <v>428</v>
      </c>
    </row>
    <row r="175" s="2" customFormat="1" ht="24.15" customHeight="1">
      <c r="A175" s="39"/>
      <c r="B175" s="40"/>
      <c r="C175" s="289" t="s">
        <v>429</v>
      </c>
      <c r="D175" s="289" t="s">
        <v>277</v>
      </c>
      <c r="E175" s="290" t="s">
        <v>430</v>
      </c>
      <c r="F175" s="291" t="s">
        <v>431</v>
      </c>
      <c r="G175" s="292" t="s">
        <v>386</v>
      </c>
      <c r="H175" s="293">
        <v>5</v>
      </c>
      <c r="I175" s="294"/>
      <c r="J175" s="295">
        <f>ROUND(I175*H175,2)</f>
        <v>0</v>
      </c>
      <c r="K175" s="291" t="s">
        <v>1</v>
      </c>
      <c r="L175" s="296"/>
      <c r="M175" s="297" t="s">
        <v>1</v>
      </c>
      <c r="N175" s="298" t="s">
        <v>39</v>
      </c>
      <c r="O175" s="92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9" t="s">
        <v>207</v>
      </c>
      <c r="AT175" s="239" t="s">
        <v>277</v>
      </c>
      <c r="AU175" s="239" t="s">
        <v>84</v>
      </c>
      <c r="AY175" s="18" t="s">
        <v>157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82</v>
      </c>
      <c r="BK175" s="240">
        <f>ROUND(I175*H175,2)</f>
        <v>0</v>
      </c>
      <c r="BL175" s="18" t="s">
        <v>164</v>
      </c>
      <c r="BM175" s="239" t="s">
        <v>432</v>
      </c>
    </row>
    <row r="176" s="2" customFormat="1" ht="24.15" customHeight="1">
      <c r="A176" s="39"/>
      <c r="B176" s="40"/>
      <c r="C176" s="289" t="s">
        <v>433</v>
      </c>
      <c r="D176" s="289" t="s">
        <v>277</v>
      </c>
      <c r="E176" s="290" t="s">
        <v>434</v>
      </c>
      <c r="F176" s="291" t="s">
        <v>435</v>
      </c>
      <c r="G176" s="292" t="s">
        <v>386</v>
      </c>
      <c r="H176" s="293">
        <v>6</v>
      </c>
      <c r="I176" s="294"/>
      <c r="J176" s="295">
        <f>ROUND(I176*H176,2)</f>
        <v>0</v>
      </c>
      <c r="K176" s="291" t="s">
        <v>1</v>
      </c>
      <c r="L176" s="296"/>
      <c r="M176" s="297" t="s">
        <v>1</v>
      </c>
      <c r="N176" s="298" t="s">
        <v>39</v>
      </c>
      <c r="O176" s="92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9" t="s">
        <v>207</v>
      </c>
      <c r="AT176" s="239" t="s">
        <v>277</v>
      </c>
      <c r="AU176" s="239" t="s">
        <v>84</v>
      </c>
      <c r="AY176" s="18" t="s">
        <v>157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82</v>
      </c>
      <c r="BK176" s="240">
        <f>ROUND(I176*H176,2)</f>
        <v>0</v>
      </c>
      <c r="BL176" s="18" t="s">
        <v>164</v>
      </c>
      <c r="BM176" s="239" t="s">
        <v>436</v>
      </c>
    </row>
    <row r="177" s="2" customFormat="1" ht="24.15" customHeight="1">
      <c r="A177" s="39"/>
      <c r="B177" s="40"/>
      <c r="C177" s="289" t="s">
        <v>437</v>
      </c>
      <c r="D177" s="289" t="s">
        <v>277</v>
      </c>
      <c r="E177" s="290" t="s">
        <v>438</v>
      </c>
      <c r="F177" s="291" t="s">
        <v>439</v>
      </c>
      <c r="G177" s="292" t="s">
        <v>386</v>
      </c>
      <c r="H177" s="293">
        <v>6</v>
      </c>
      <c r="I177" s="294"/>
      <c r="J177" s="295">
        <f>ROUND(I177*H177,2)</f>
        <v>0</v>
      </c>
      <c r="K177" s="291" t="s">
        <v>1</v>
      </c>
      <c r="L177" s="296"/>
      <c r="M177" s="297" t="s">
        <v>1</v>
      </c>
      <c r="N177" s="298" t="s">
        <v>39</v>
      </c>
      <c r="O177" s="92"/>
      <c r="P177" s="237">
        <f>O177*H177</f>
        <v>0</v>
      </c>
      <c r="Q177" s="237">
        <v>0.014999999999999999</v>
      </c>
      <c r="R177" s="237">
        <f>Q177*H177</f>
        <v>0.089999999999999997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207</v>
      </c>
      <c r="AT177" s="239" t="s">
        <v>277</v>
      </c>
      <c r="AU177" s="239" t="s">
        <v>84</v>
      </c>
      <c r="AY177" s="18" t="s">
        <v>157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82</v>
      </c>
      <c r="BK177" s="240">
        <f>ROUND(I177*H177,2)</f>
        <v>0</v>
      </c>
      <c r="BL177" s="18" t="s">
        <v>164</v>
      </c>
      <c r="BM177" s="239" t="s">
        <v>440</v>
      </c>
    </row>
    <row r="178" s="2" customFormat="1" ht="24.15" customHeight="1">
      <c r="A178" s="39"/>
      <c r="B178" s="40"/>
      <c r="C178" s="289" t="s">
        <v>441</v>
      </c>
      <c r="D178" s="289" t="s">
        <v>277</v>
      </c>
      <c r="E178" s="290" t="s">
        <v>442</v>
      </c>
      <c r="F178" s="291" t="s">
        <v>443</v>
      </c>
      <c r="G178" s="292" t="s">
        <v>386</v>
      </c>
      <c r="H178" s="293">
        <v>9</v>
      </c>
      <c r="I178" s="294"/>
      <c r="J178" s="295">
        <f>ROUND(I178*H178,2)</f>
        <v>0</v>
      </c>
      <c r="K178" s="291" t="s">
        <v>1</v>
      </c>
      <c r="L178" s="296"/>
      <c r="M178" s="297" t="s">
        <v>1</v>
      </c>
      <c r="N178" s="298" t="s">
        <v>39</v>
      </c>
      <c r="O178" s="92"/>
      <c r="P178" s="237">
        <f>O178*H178</f>
        <v>0</v>
      </c>
      <c r="Q178" s="237">
        <v>0.014999999999999999</v>
      </c>
      <c r="R178" s="237">
        <f>Q178*H178</f>
        <v>0.13500000000000001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207</v>
      </c>
      <c r="AT178" s="239" t="s">
        <v>277</v>
      </c>
      <c r="AU178" s="239" t="s">
        <v>84</v>
      </c>
      <c r="AY178" s="18" t="s">
        <v>157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82</v>
      </c>
      <c r="BK178" s="240">
        <f>ROUND(I178*H178,2)</f>
        <v>0</v>
      </c>
      <c r="BL178" s="18" t="s">
        <v>164</v>
      </c>
      <c r="BM178" s="239" t="s">
        <v>444</v>
      </c>
    </row>
    <row r="179" s="2" customFormat="1" ht="24.15" customHeight="1">
      <c r="A179" s="39"/>
      <c r="B179" s="40"/>
      <c r="C179" s="289" t="s">
        <v>188</v>
      </c>
      <c r="D179" s="289" t="s">
        <v>277</v>
      </c>
      <c r="E179" s="290" t="s">
        <v>445</v>
      </c>
      <c r="F179" s="291" t="s">
        <v>446</v>
      </c>
      <c r="G179" s="292" t="s">
        <v>386</v>
      </c>
      <c r="H179" s="293">
        <v>5</v>
      </c>
      <c r="I179" s="294"/>
      <c r="J179" s="295">
        <f>ROUND(I179*H179,2)</f>
        <v>0</v>
      </c>
      <c r="K179" s="291" t="s">
        <v>1</v>
      </c>
      <c r="L179" s="296"/>
      <c r="M179" s="297" t="s">
        <v>1</v>
      </c>
      <c r="N179" s="298" t="s">
        <v>39</v>
      </c>
      <c r="O179" s="92"/>
      <c r="P179" s="237">
        <f>O179*H179</f>
        <v>0</v>
      </c>
      <c r="Q179" s="237">
        <v>0.014999999999999999</v>
      </c>
      <c r="R179" s="237">
        <f>Q179*H179</f>
        <v>0.074999999999999997</v>
      </c>
      <c r="S179" s="237">
        <v>0</v>
      </c>
      <c r="T179" s="23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207</v>
      </c>
      <c r="AT179" s="239" t="s">
        <v>277</v>
      </c>
      <c r="AU179" s="239" t="s">
        <v>84</v>
      </c>
      <c r="AY179" s="18" t="s">
        <v>157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82</v>
      </c>
      <c r="BK179" s="240">
        <f>ROUND(I179*H179,2)</f>
        <v>0</v>
      </c>
      <c r="BL179" s="18" t="s">
        <v>164</v>
      </c>
      <c r="BM179" s="239" t="s">
        <v>447</v>
      </c>
    </row>
    <row r="180" s="2" customFormat="1" ht="24.15" customHeight="1">
      <c r="A180" s="39"/>
      <c r="B180" s="40"/>
      <c r="C180" s="289" t="s">
        <v>448</v>
      </c>
      <c r="D180" s="289" t="s">
        <v>277</v>
      </c>
      <c r="E180" s="290" t="s">
        <v>449</v>
      </c>
      <c r="F180" s="291" t="s">
        <v>450</v>
      </c>
      <c r="G180" s="292" t="s">
        <v>386</v>
      </c>
      <c r="H180" s="293">
        <v>6</v>
      </c>
      <c r="I180" s="294"/>
      <c r="J180" s="295">
        <f>ROUND(I180*H180,2)</f>
        <v>0</v>
      </c>
      <c r="K180" s="291" t="s">
        <v>1</v>
      </c>
      <c r="L180" s="296"/>
      <c r="M180" s="297" t="s">
        <v>1</v>
      </c>
      <c r="N180" s="298" t="s">
        <v>39</v>
      </c>
      <c r="O180" s="92"/>
      <c r="P180" s="237">
        <f>O180*H180</f>
        <v>0</v>
      </c>
      <c r="Q180" s="237">
        <v>0.014999999999999999</v>
      </c>
      <c r="R180" s="237">
        <f>Q180*H180</f>
        <v>0.089999999999999997</v>
      </c>
      <c r="S180" s="237">
        <v>0</v>
      </c>
      <c r="T180" s="23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207</v>
      </c>
      <c r="AT180" s="239" t="s">
        <v>277</v>
      </c>
      <c r="AU180" s="239" t="s">
        <v>84</v>
      </c>
      <c r="AY180" s="18" t="s">
        <v>157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82</v>
      </c>
      <c r="BK180" s="240">
        <f>ROUND(I180*H180,2)</f>
        <v>0</v>
      </c>
      <c r="BL180" s="18" t="s">
        <v>164</v>
      </c>
      <c r="BM180" s="239" t="s">
        <v>451</v>
      </c>
    </row>
    <row r="181" s="2" customFormat="1" ht="24.15" customHeight="1">
      <c r="A181" s="39"/>
      <c r="B181" s="40"/>
      <c r="C181" s="289" t="s">
        <v>452</v>
      </c>
      <c r="D181" s="289" t="s">
        <v>277</v>
      </c>
      <c r="E181" s="290" t="s">
        <v>453</v>
      </c>
      <c r="F181" s="291" t="s">
        <v>454</v>
      </c>
      <c r="G181" s="292" t="s">
        <v>386</v>
      </c>
      <c r="H181" s="293">
        <v>6</v>
      </c>
      <c r="I181" s="294"/>
      <c r="J181" s="295">
        <f>ROUND(I181*H181,2)</f>
        <v>0</v>
      </c>
      <c r="K181" s="291" t="s">
        <v>1</v>
      </c>
      <c r="L181" s="296"/>
      <c r="M181" s="297" t="s">
        <v>1</v>
      </c>
      <c r="N181" s="298" t="s">
        <v>39</v>
      </c>
      <c r="O181" s="92"/>
      <c r="P181" s="237">
        <f>O181*H181</f>
        <v>0</v>
      </c>
      <c r="Q181" s="237">
        <v>0.014999999999999999</v>
      </c>
      <c r="R181" s="237">
        <f>Q181*H181</f>
        <v>0.089999999999999997</v>
      </c>
      <c r="S181" s="237">
        <v>0</v>
      </c>
      <c r="T181" s="23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9" t="s">
        <v>207</v>
      </c>
      <c r="AT181" s="239" t="s">
        <v>277</v>
      </c>
      <c r="AU181" s="239" t="s">
        <v>84</v>
      </c>
      <c r="AY181" s="18" t="s">
        <v>157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8" t="s">
        <v>82</v>
      </c>
      <c r="BK181" s="240">
        <f>ROUND(I181*H181,2)</f>
        <v>0</v>
      </c>
      <c r="BL181" s="18" t="s">
        <v>164</v>
      </c>
      <c r="BM181" s="239" t="s">
        <v>455</v>
      </c>
    </row>
    <row r="182" s="2" customFormat="1" ht="24.15" customHeight="1">
      <c r="A182" s="39"/>
      <c r="B182" s="40"/>
      <c r="C182" s="289" t="s">
        <v>456</v>
      </c>
      <c r="D182" s="289" t="s">
        <v>277</v>
      </c>
      <c r="E182" s="290" t="s">
        <v>457</v>
      </c>
      <c r="F182" s="291" t="s">
        <v>458</v>
      </c>
      <c r="G182" s="292" t="s">
        <v>386</v>
      </c>
      <c r="H182" s="293">
        <v>40</v>
      </c>
      <c r="I182" s="294"/>
      <c r="J182" s="295">
        <f>ROUND(I182*H182,2)</f>
        <v>0</v>
      </c>
      <c r="K182" s="291" t="s">
        <v>1</v>
      </c>
      <c r="L182" s="296"/>
      <c r="M182" s="297" t="s">
        <v>1</v>
      </c>
      <c r="N182" s="298" t="s">
        <v>39</v>
      </c>
      <c r="O182" s="92"/>
      <c r="P182" s="237">
        <f>O182*H182</f>
        <v>0</v>
      </c>
      <c r="Q182" s="237">
        <v>0.0070000000000000001</v>
      </c>
      <c r="R182" s="237">
        <f>Q182*H182</f>
        <v>0.28000000000000003</v>
      </c>
      <c r="S182" s="237">
        <v>0</v>
      </c>
      <c r="T182" s="23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207</v>
      </c>
      <c r="AT182" s="239" t="s">
        <v>277</v>
      </c>
      <c r="AU182" s="239" t="s">
        <v>84</v>
      </c>
      <c r="AY182" s="18" t="s">
        <v>157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82</v>
      </c>
      <c r="BK182" s="240">
        <f>ROUND(I182*H182,2)</f>
        <v>0</v>
      </c>
      <c r="BL182" s="18" t="s">
        <v>164</v>
      </c>
      <c r="BM182" s="239" t="s">
        <v>459</v>
      </c>
    </row>
    <row r="183" s="2" customFormat="1" ht="24.15" customHeight="1">
      <c r="A183" s="39"/>
      <c r="B183" s="40"/>
      <c r="C183" s="289" t="s">
        <v>460</v>
      </c>
      <c r="D183" s="289" t="s">
        <v>277</v>
      </c>
      <c r="E183" s="290" t="s">
        <v>461</v>
      </c>
      <c r="F183" s="291" t="s">
        <v>462</v>
      </c>
      <c r="G183" s="292" t="s">
        <v>386</v>
      </c>
      <c r="H183" s="293">
        <v>40</v>
      </c>
      <c r="I183" s="294"/>
      <c r="J183" s="295">
        <f>ROUND(I183*H183,2)</f>
        <v>0</v>
      </c>
      <c r="K183" s="291" t="s">
        <v>1</v>
      </c>
      <c r="L183" s="296"/>
      <c r="M183" s="297" t="s">
        <v>1</v>
      </c>
      <c r="N183" s="298" t="s">
        <v>39</v>
      </c>
      <c r="O183" s="92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207</v>
      </c>
      <c r="AT183" s="239" t="s">
        <v>277</v>
      </c>
      <c r="AU183" s="239" t="s">
        <v>84</v>
      </c>
      <c r="AY183" s="18" t="s">
        <v>157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82</v>
      </c>
      <c r="BK183" s="240">
        <f>ROUND(I183*H183,2)</f>
        <v>0</v>
      </c>
      <c r="BL183" s="18" t="s">
        <v>164</v>
      </c>
      <c r="BM183" s="239" t="s">
        <v>463</v>
      </c>
    </row>
    <row r="184" s="2" customFormat="1" ht="24.15" customHeight="1">
      <c r="A184" s="39"/>
      <c r="B184" s="40"/>
      <c r="C184" s="289" t="s">
        <v>464</v>
      </c>
      <c r="D184" s="289" t="s">
        <v>277</v>
      </c>
      <c r="E184" s="290" t="s">
        <v>465</v>
      </c>
      <c r="F184" s="291" t="s">
        <v>466</v>
      </c>
      <c r="G184" s="292" t="s">
        <v>386</v>
      </c>
      <c r="H184" s="293">
        <v>80</v>
      </c>
      <c r="I184" s="294"/>
      <c r="J184" s="295">
        <f>ROUND(I184*H184,2)</f>
        <v>0</v>
      </c>
      <c r="K184" s="291" t="s">
        <v>1</v>
      </c>
      <c r="L184" s="296"/>
      <c r="M184" s="297" t="s">
        <v>1</v>
      </c>
      <c r="N184" s="298" t="s">
        <v>39</v>
      </c>
      <c r="O184" s="92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9" t="s">
        <v>207</v>
      </c>
      <c r="AT184" s="239" t="s">
        <v>277</v>
      </c>
      <c r="AU184" s="239" t="s">
        <v>84</v>
      </c>
      <c r="AY184" s="18" t="s">
        <v>157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82</v>
      </c>
      <c r="BK184" s="240">
        <f>ROUND(I184*H184,2)</f>
        <v>0</v>
      </c>
      <c r="BL184" s="18" t="s">
        <v>164</v>
      </c>
      <c r="BM184" s="239" t="s">
        <v>467</v>
      </c>
    </row>
    <row r="185" s="2" customFormat="1" ht="24.15" customHeight="1">
      <c r="A185" s="39"/>
      <c r="B185" s="40"/>
      <c r="C185" s="289" t="s">
        <v>468</v>
      </c>
      <c r="D185" s="289" t="s">
        <v>277</v>
      </c>
      <c r="E185" s="290" t="s">
        <v>469</v>
      </c>
      <c r="F185" s="291" t="s">
        <v>470</v>
      </c>
      <c r="G185" s="292" t="s">
        <v>386</v>
      </c>
      <c r="H185" s="293">
        <v>80</v>
      </c>
      <c r="I185" s="294"/>
      <c r="J185" s="295">
        <f>ROUND(I185*H185,2)</f>
        <v>0</v>
      </c>
      <c r="K185" s="291" t="s">
        <v>1</v>
      </c>
      <c r="L185" s="296"/>
      <c r="M185" s="297" t="s">
        <v>1</v>
      </c>
      <c r="N185" s="298" t="s">
        <v>39</v>
      </c>
      <c r="O185" s="92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207</v>
      </c>
      <c r="AT185" s="239" t="s">
        <v>277</v>
      </c>
      <c r="AU185" s="239" t="s">
        <v>84</v>
      </c>
      <c r="AY185" s="18" t="s">
        <v>157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82</v>
      </c>
      <c r="BK185" s="240">
        <f>ROUND(I185*H185,2)</f>
        <v>0</v>
      </c>
      <c r="BL185" s="18" t="s">
        <v>164</v>
      </c>
      <c r="BM185" s="239" t="s">
        <v>471</v>
      </c>
    </row>
    <row r="186" s="2" customFormat="1" ht="16.5" customHeight="1">
      <c r="A186" s="39"/>
      <c r="B186" s="40"/>
      <c r="C186" s="289" t="s">
        <v>472</v>
      </c>
      <c r="D186" s="289" t="s">
        <v>277</v>
      </c>
      <c r="E186" s="290" t="s">
        <v>473</v>
      </c>
      <c r="F186" s="291" t="s">
        <v>474</v>
      </c>
      <c r="G186" s="292" t="s">
        <v>280</v>
      </c>
      <c r="H186" s="293">
        <v>38.520000000000003</v>
      </c>
      <c r="I186" s="294"/>
      <c r="J186" s="295">
        <f>ROUND(I186*H186,2)</f>
        <v>0</v>
      </c>
      <c r="K186" s="291" t="s">
        <v>1</v>
      </c>
      <c r="L186" s="296"/>
      <c r="M186" s="297" t="s">
        <v>1</v>
      </c>
      <c r="N186" s="298" t="s">
        <v>39</v>
      </c>
      <c r="O186" s="92"/>
      <c r="P186" s="237">
        <f>O186*H186</f>
        <v>0</v>
      </c>
      <c r="Q186" s="237">
        <v>0.001</v>
      </c>
      <c r="R186" s="237">
        <f>Q186*H186</f>
        <v>0.038520000000000006</v>
      </c>
      <c r="S186" s="237">
        <v>0</v>
      </c>
      <c r="T186" s="23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9" t="s">
        <v>207</v>
      </c>
      <c r="AT186" s="239" t="s">
        <v>277</v>
      </c>
      <c r="AU186" s="239" t="s">
        <v>84</v>
      </c>
      <c r="AY186" s="18" t="s">
        <v>157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82</v>
      </c>
      <c r="BK186" s="240">
        <f>ROUND(I186*H186,2)</f>
        <v>0</v>
      </c>
      <c r="BL186" s="18" t="s">
        <v>164</v>
      </c>
      <c r="BM186" s="239" t="s">
        <v>475</v>
      </c>
    </row>
    <row r="187" s="2" customFormat="1">
      <c r="A187" s="39"/>
      <c r="B187" s="40"/>
      <c r="C187" s="41"/>
      <c r="D187" s="241" t="s">
        <v>166</v>
      </c>
      <c r="E187" s="41"/>
      <c r="F187" s="242" t="s">
        <v>474</v>
      </c>
      <c r="G187" s="41"/>
      <c r="H187" s="41"/>
      <c r="I187" s="243"/>
      <c r="J187" s="41"/>
      <c r="K187" s="41"/>
      <c r="L187" s="45"/>
      <c r="M187" s="244"/>
      <c r="N187" s="245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166</v>
      </c>
      <c r="AU187" s="18" t="s">
        <v>84</v>
      </c>
    </row>
    <row r="188" s="2" customFormat="1" ht="16.5" customHeight="1">
      <c r="A188" s="39"/>
      <c r="B188" s="40"/>
      <c r="C188" s="289" t="s">
        <v>476</v>
      </c>
      <c r="D188" s="289" t="s">
        <v>277</v>
      </c>
      <c r="E188" s="290" t="s">
        <v>278</v>
      </c>
      <c r="F188" s="291" t="s">
        <v>477</v>
      </c>
      <c r="G188" s="292" t="s">
        <v>280</v>
      </c>
      <c r="H188" s="293">
        <v>47.799999999999997</v>
      </c>
      <c r="I188" s="294"/>
      <c r="J188" s="295">
        <f>ROUND(I188*H188,2)</f>
        <v>0</v>
      </c>
      <c r="K188" s="291" t="s">
        <v>163</v>
      </c>
      <c r="L188" s="296"/>
      <c r="M188" s="297" t="s">
        <v>1</v>
      </c>
      <c r="N188" s="298" t="s">
        <v>39</v>
      </c>
      <c r="O188" s="92"/>
      <c r="P188" s="237">
        <f>O188*H188</f>
        <v>0</v>
      </c>
      <c r="Q188" s="237">
        <v>0.001</v>
      </c>
      <c r="R188" s="237">
        <f>Q188*H188</f>
        <v>0.047799999999999995</v>
      </c>
      <c r="S188" s="237">
        <v>0</v>
      </c>
      <c r="T188" s="23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9" t="s">
        <v>207</v>
      </c>
      <c r="AT188" s="239" t="s">
        <v>277</v>
      </c>
      <c r="AU188" s="239" t="s">
        <v>84</v>
      </c>
      <c r="AY188" s="18" t="s">
        <v>157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82</v>
      </c>
      <c r="BK188" s="240">
        <f>ROUND(I188*H188,2)</f>
        <v>0</v>
      </c>
      <c r="BL188" s="18" t="s">
        <v>164</v>
      </c>
      <c r="BM188" s="239" t="s">
        <v>478</v>
      </c>
    </row>
    <row r="189" s="2" customFormat="1">
      <c r="A189" s="39"/>
      <c r="B189" s="40"/>
      <c r="C189" s="41"/>
      <c r="D189" s="241" t="s">
        <v>166</v>
      </c>
      <c r="E189" s="41"/>
      <c r="F189" s="242" t="s">
        <v>477</v>
      </c>
      <c r="G189" s="41"/>
      <c r="H189" s="41"/>
      <c r="I189" s="243"/>
      <c r="J189" s="41"/>
      <c r="K189" s="41"/>
      <c r="L189" s="45"/>
      <c r="M189" s="244"/>
      <c r="N189" s="245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166</v>
      </c>
      <c r="AU189" s="18" t="s">
        <v>84</v>
      </c>
    </row>
    <row r="190" s="13" customFormat="1">
      <c r="A190" s="13"/>
      <c r="B190" s="246"/>
      <c r="C190" s="247"/>
      <c r="D190" s="241" t="s">
        <v>168</v>
      </c>
      <c r="E190" s="248" t="s">
        <v>1</v>
      </c>
      <c r="F190" s="249" t="s">
        <v>479</v>
      </c>
      <c r="G190" s="247"/>
      <c r="H190" s="250">
        <v>9560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168</v>
      </c>
      <c r="AU190" s="256" t="s">
        <v>84</v>
      </c>
      <c r="AV190" s="13" t="s">
        <v>84</v>
      </c>
      <c r="AW190" s="13" t="s">
        <v>31</v>
      </c>
      <c r="AX190" s="13" t="s">
        <v>74</v>
      </c>
      <c r="AY190" s="256" t="s">
        <v>157</v>
      </c>
    </row>
    <row r="191" s="15" customFormat="1">
      <c r="A191" s="15"/>
      <c r="B191" s="268"/>
      <c r="C191" s="269"/>
      <c r="D191" s="241" t="s">
        <v>168</v>
      </c>
      <c r="E191" s="270" t="s">
        <v>1</v>
      </c>
      <c r="F191" s="271" t="s">
        <v>171</v>
      </c>
      <c r="G191" s="269"/>
      <c r="H191" s="272">
        <v>9560</v>
      </c>
      <c r="I191" s="273"/>
      <c r="J191" s="269"/>
      <c r="K191" s="269"/>
      <c r="L191" s="274"/>
      <c r="M191" s="275"/>
      <c r="N191" s="276"/>
      <c r="O191" s="276"/>
      <c r="P191" s="276"/>
      <c r="Q191" s="276"/>
      <c r="R191" s="276"/>
      <c r="S191" s="276"/>
      <c r="T191" s="27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8" t="s">
        <v>168</v>
      </c>
      <c r="AU191" s="278" t="s">
        <v>84</v>
      </c>
      <c r="AV191" s="15" t="s">
        <v>164</v>
      </c>
      <c r="AW191" s="15" t="s">
        <v>31</v>
      </c>
      <c r="AX191" s="15" t="s">
        <v>82</v>
      </c>
      <c r="AY191" s="278" t="s">
        <v>157</v>
      </c>
    </row>
    <row r="192" s="13" customFormat="1">
      <c r="A192" s="13"/>
      <c r="B192" s="246"/>
      <c r="C192" s="247"/>
      <c r="D192" s="241" t="s">
        <v>168</v>
      </c>
      <c r="E192" s="247"/>
      <c r="F192" s="249" t="s">
        <v>480</v>
      </c>
      <c r="G192" s="247"/>
      <c r="H192" s="250">
        <v>47.799999999999997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168</v>
      </c>
      <c r="AU192" s="256" t="s">
        <v>84</v>
      </c>
      <c r="AV192" s="13" t="s">
        <v>84</v>
      </c>
      <c r="AW192" s="13" t="s">
        <v>4</v>
      </c>
      <c r="AX192" s="13" t="s">
        <v>82</v>
      </c>
      <c r="AY192" s="256" t="s">
        <v>157</v>
      </c>
    </row>
    <row r="193" s="2" customFormat="1" ht="16.5" customHeight="1">
      <c r="A193" s="39"/>
      <c r="B193" s="40"/>
      <c r="C193" s="289" t="s">
        <v>481</v>
      </c>
      <c r="D193" s="289" t="s">
        <v>277</v>
      </c>
      <c r="E193" s="290" t="s">
        <v>482</v>
      </c>
      <c r="F193" s="291" t="s">
        <v>483</v>
      </c>
      <c r="G193" s="292" t="s">
        <v>1</v>
      </c>
      <c r="H193" s="293">
        <v>11</v>
      </c>
      <c r="I193" s="294"/>
      <c r="J193" s="295">
        <f>ROUND(I193*H193,2)</f>
        <v>0</v>
      </c>
      <c r="K193" s="291" t="s">
        <v>1</v>
      </c>
      <c r="L193" s="296"/>
      <c r="M193" s="297" t="s">
        <v>1</v>
      </c>
      <c r="N193" s="298" t="s">
        <v>39</v>
      </c>
      <c r="O193" s="92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207</v>
      </c>
      <c r="AT193" s="239" t="s">
        <v>277</v>
      </c>
      <c r="AU193" s="239" t="s">
        <v>84</v>
      </c>
      <c r="AY193" s="18" t="s">
        <v>157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82</v>
      </c>
      <c r="BK193" s="240">
        <f>ROUND(I193*H193,2)</f>
        <v>0</v>
      </c>
      <c r="BL193" s="18" t="s">
        <v>164</v>
      </c>
      <c r="BM193" s="239" t="s">
        <v>484</v>
      </c>
    </row>
    <row r="194" s="2" customFormat="1">
      <c r="A194" s="39"/>
      <c r="B194" s="40"/>
      <c r="C194" s="41"/>
      <c r="D194" s="241" t="s">
        <v>166</v>
      </c>
      <c r="E194" s="41"/>
      <c r="F194" s="242" t="s">
        <v>483</v>
      </c>
      <c r="G194" s="41"/>
      <c r="H194" s="41"/>
      <c r="I194" s="243"/>
      <c r="J194" s="41"/>
      <c r="K194" s="41"/>
      <c r="L194" s="45"/>
      <c r="M194" s="244"/>
      <c r="N194" s="245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166</v>
      </c>
      <c r="AU194" s="18" t="s">
        <v>84</v>
      </c>
    </row>
    <row r="195" s="13" customFormat="1">
      <c r="A195" s="13"/>
      <c r="B195" s="246"/>
      <c r="C195" s="247"/>
      <c r="D195" s="241" t="s">
        <v>168</v>
      </c>
      <c r="E195" s="247"/>
      <c r="F195" s="249" t="s">
        <v>485</v>
      </c>
      <c r="G195" s="247"/>
      <c r="H195" s="250">
        <v>11</v>
      </c>
      <c r="I195" s="251"/>
      <c r="J195" s="247"/>
      <c r="K195" s="247"/>
      <c r="L195" s="252"/>
      <c r="M195" s="303"/>
      <c r="N195" s="304"/>
      <c r="O195" s="304"/>
      <c r="P195" s="304"/>
      <c r="Q195" s="304"/>
      <c r="R195" s="304"/>
      <c r="S195" s="304"/>
      <c r="T195" s="30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6" t="s">
        <v>168</v>
      </c>
      <c r="AU195" s="256" t="s">
        <v>84</v>
      </c>
      <c r="AV195" s="13" t="s">
        <v>84</v>
      </c>
      <c r="AW195" s="13" t="s">
        <v>4</v>
      </c>
      <c r="AX195" s="13" t="s">
        <v>82</v>
      </c>
      <c r="AY195" s="256" t="s">
        <v>157</v>
      </c>
    </row>
    <row r="196" s="2" customFormat="1" ht="6.96" customHeight="1">
      <c r="A196" s="39"/>
      <c r="B196" s="67"/>
      <c r="C196" s="68"/>
      <c r="D196" s="68"/>
      <c r="E196" s="68"/>
      <c r="F196" s="68"/>
      <c r="G196" s="68"/>
      <c r="H196" s="68"/>
      <c r="I196" s="68"/>
      <c r="J196" s="68"/>
      <c r="K196" s="68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/ajzGwcd2YqAbkI7z8EPoGloO48Rvurz238FSps21hq1ERrCG+IODCqgToftQBJUwTtEHP7PaiKDaOejkFUUJA==" hashValue="IfJEYrapVzmxhhA2jTClZiqLca+lKxUYG6ad2K2Ae7FQPdGG5T9qD79B6ibi3pTe4+rPufwyfMfBiROtF1qPxA==" algorithmName="SHA-512" password="CC35"/>
  <autoFilter ref="C122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>
      <c r="B8" s="21"/>
      <c r="D8" s="152" t="s">
        <v>127</v>
      </c>
      <c r="L8" s="21"/>
    </row>
    <row r="9" s="1" customFormat="1" ht="16.5" customHeight="1">
      <c r="B9" s="21"/>
      <c r="E9" s="153" t="s">
        <v>337</v>
      </c>
      <c r="F9" s="1"/>
      <c r="G9" s="1"/>
      <c r="H9" s="1"/>
      <c r="L9" s="21"/>
    </row>
    <row r="10" s="1" customFormat="1" ht="12" customHeight="1">
      <c r="B10" s="21"/>
      <c r="D10" s="152" t="s">
        <v>338</v>
      </c>
      <c r="L10" s="21"/>
    </row>
    <row r="11" s="2" customFormat="1" ht="16.5" customHeight="1">
      <c r="A11" s="39"/>
      <c r="B11" s="45"/>
      <c r="C11" s="39"/>
      <c r="D11" s="39"/>
      <c r="E11" s="164" t="s">
        <v>486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487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488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9. 7. 2023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27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27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32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ROUND((SUM(BE126:BE145)),  2)</f>
        <v>0</v>
      </c>
      <c r="G37" s="39"/>
      <c r="H37" s="39"/>
      <c r="I37" s="166">
        <v>0.20999999999999999</v>
      </c>
      <c r="J37" s="165">
        <f>ROUND(((SUM(BE126:BE145))*I37),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ROUND((SUM(BF126:BF145)),  2)</f>
        <v>0</v>
      </c>
      <c r="G38" s="39"/>
      <c r="H38" s="39"/>
      <c r="I38" s="166">
        <v>0.12</v>
      </c>
      <c r="J38" s="165">
        <f>ROUND(((SUM(BF126:BF145))*I38),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ROUND((SUM(BG126:BG145)),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ROUND((SUM(BH126:BH145)),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ROUND((SUM(BI126:BI145)),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337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338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6" t="s">
        <v>486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487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SO2.2.1 - následná péče 1. rok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Trboušany</v>
      </c>
      <c r="G93" s="41"/>
      <c r="H93" s="41"/>
      <c r="I93" s="33" t="s">
        <v>22</v>
      </c>
      <c r="J93" s="80" t="str">
        <f>IF(J16="","",J16)</f>
        <v>9. 7. 2023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30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32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133</v>
      </c>
      <c r="D98" s="187"/>
      <c r="E98" s="187"/>
      <c r="F98" s="187"/>
      <c r="G98" s="187"/>
      <c r="H98" s="187"/>
      <c r="I98" s="187"/>
      <c r="J98" s="188" t="s">
        <v>134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136</v>
      </c>
    </row>
    <row r="101" s="9" customFormat="1" ht="24.96" customHeight="1">
      <c r="A101" s="9"/>
      <c r="B101" s="190"/>
      <c r="C101" s="191"/>
      <c r="D101" s="192" t="s">
        <v>137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138</v>
      </c>
      <c r="E102" s="198"/>
      <c r="F102" s="198"/>
      <c r="G102" s="198"/>
      <c r="H102" s="198"/>
      <c r="I102" s="198"/>
      <c r="J102" s="199">
        <f>J128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85" t="str">
        <f>E7</f>
        <v>Výsadba zeleně na p. č. 1677, 1161 a průleh PR3, k. ú. Trboušany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127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337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338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6" t="s">
        <v>486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487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SO2.2.1 - následná péče 1. rok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>Trboušany</v>
      </c>
      <c r="G120" s="41"/>
      <c r="H120" s="41"/>
      <c r="I120" s="33" t="s">
        <v>22</v>
      </c>
      <c r="J120" s="80" t="str">
        <f>IF(J16="","",J16)</f>
        <v>9. 7. 2023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 xml:space="preserve"> </v>
      </c>
      <c r="G122" s="41"/>
      <c r="H122" s="41"/>
      <c r="I122" s="33" t="s">
        <v>30</v>
      </c>
      <c r="J122" s="37" t="str">
        <f>E25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32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143</v>
      </c>
      <c r="D125" s="204" t="s">
        <v>59</v>
      </c>
      <c r="E125" s="204" t="s">
        <v>55</v>
      </c>
      <c r="F125" s="204" t="s">
        <v>56</v>
      </c>
      <c r="G125" s="204" t="s">
        <v>144</v>
      </c>
      <c r="H125" s="204" t="s">
        <v>145</v>
      </c>
      <c r="I125" s="204" t="s">
        <v>146</v>
      </c>
      <c r="J125" s="204" t="s">
        <v>134</v>
      </c>
      <c r="K125" s="205" t="s">
        <v>147</v>
      </c>
      <c r="L125" s="206"/>
      <c r="M125" s="101" t="s">
        <v>1</v>
      </c>
      <c r="N125" s="102" t="s">
        <v>38</v>
      </c>
      <c r="O125" s="102" t="s">
        <v>148</v>
      </c>
      <c r="P125" s="102" t="s">
        <v>149</v>
      </c>
      <c r="Q125" s="102" t="s">
        <v>150</v>
      </c>
      <c r="R125" s="102" t="s">
        <v>151</v>
      </c>
      <c r="S125" s="102" t="s">
        <v>152</v>
      </c>
      <c r="T125" s="103" t="s">
        <v>153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154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</f>
        <v>0</v>
      </c>
      <c r="Q126" s="105"/>
      <c r="R126" s="209">
        <f>R127</f>
        <v>0.58399999999999996</v>
      </c>
      <c r="S126" s="105"/>
      <c r="T126" s="210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73</v>
      </c>
      <c r="AU126" s="18" t="s">
        <v>136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73</v>
      </c>
      <c r="E127" s="215" t="s">
        <v>155</v>
      </c>
      <c r="F127" s="215" t="s">
        <v>156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0.58399999999999996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82</v>
      </c>
      <c r="AT127" s="224" t="s">
        <v>73</v>
      </c>
      <c r="AU127" s="224" t="s">
        <v>74</v>
      </c>
      <c r="AY127" s="223" t="s">
        <v>157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73</v>
      </c>
      <c r="E128" s="226" t="s">
        <v>82</v>
      </c>
      <c r="F128" s="226" t="s">
        <v>158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SUM(P129:P145)</f>
        <v>0</v>
      </c>
      <c r="Q128" s="220"/>
      <c r="R128" s="221">
        <f>SUM(R129:R145)</f>
        <v>0.58399999999999996</v>
      </c>
      <c r="S128" s="220"/>
      <c r="T128" s="222">
        <f>SUM(T129:T145)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82</v>
      </c>
      <c r="AT128" s="224" t="s">
        <v>73</v>
      </c>
      <c r="AU128" s="224" t="s">
        <v>82</v>
      </c>
      <c r="AY128" s="223" t="s">
        <v>157</v>
      </c>
      <c r="BK128" s="225">
        <f>SUM(BK129:BK145)</f>
        <v>0</v>
      </c>
    </row>
    <row r="129" s="2" customFormat="1" ht="24.15" customHeight="1">
      <c r="A129" s="39"/>
      <c r="B129" s="40"/>
      <c r="C129" s="228" t="s">
        <v>82</v>
      </c>
      <c r="D129" s="228" t="s">
        <v>159</v>
      </c>
      <c r="E129" s="229" t="s">
        <v>489</v>
      </c>
      <c r="F129" s="230" t="s">
        <v>490</v>
      </c>
      <c r="G129" s="231" t="s">
        <v>178</v>
      </c>
      <c r="H129" s="232">
        <v>33192</v>
      </c>
      <c r="I129" s="233"/>
      <c r="J129" s="234">
        <f>ROUND(I129*H129,2)</f>
        <v>0</v>
      </c>
      <c r="K129" s="230" t="s">
        <v>163</v>
      </c>
      <c r="L129" s="45"/>
      <c r="M129" s="235" t="s">
        <v>1</v>
      </c>
      <c r="N129" s="236" t="s">
        <v>39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164</v>
      </c>
      <c r="AT129" s="239" t="s">
        <v>159</v>
      </c>
      <c r="AU129" s="239" t="s">
        <v>84</v>
      </c>
      <c r="AY129" s="18" t="s">
        <v>157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82</v>
      </c>
      <c r="BK129" s="240">
        <f>ROUND(I129*H129,2)</f>
        <v>0</v>
      </c>
      <c r="BL129" s="18" t="s">
        <v>164</v>
      </c>
      <c r="BM129" s="239" t="s">
        <v>491</v>
      </c>
    </row>
    <row r="130" s="2" customFormat="1">
      <c r="A130" s="39"/>
      <c r="B130" s="40"/>
      <c r="C130" s="41"/>
      <c r="D130" s="241" t="s">
        <v>166</v>
      </c>
      <c r="E130" s="41"/>
      <c r="F130" s="242" t="s">
        <v>492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84</v>
      </c>
    </row>
    <row r="131" s="2" customFormat="1" ht="24.15" customHeight="1">
      <c r="A131" s="39"/>
      <c r="B131" s="40"/>
      <c r="C131" s="228" t="s">
        <v>84</v>
      </c>
      <c r="D131" s="228" t="s">
        <v>159</v>
      </c>
      <c r="E131" s="229" t="s">
        <v>493</v>
      </c>
      <c r="F131" s="230" t="s">
        <v>494</v>
      </c>
      <c r="G131" s="231" t="s">
        <v>178</v>
      </c>
      <c r="H131" s="232">
        <v>7744</v>
      </c>
      <c r="I131" s="233"/>
      <c r="J131" s="234">
        <f>ROUND(I131*H131,2)</f>
        <v>0</v>
      </c>
      <c r="K131" s="230" t="s">
        <v>163</v>
      </c>
      <c r="L131" s="45"/>
      <c r="M131" s="235" t="s">
        <v>1</v>
      </c>
      <c r="N131" s="236" t="s">
        <v>39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164</v>
      </c>
      <c r="AT131" s="239" t="s">
        <v>159</v>
      </c>
      <c r="AU131" s="239" t="s">
        <v>84</v>
      </c>
      <c r="AY131" s="18" t="s">
        <v>157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82</v>
      </c>
      <c r="BK131" s="240">
        <f>ROUND(I131*H131,2)</f>
        <v>0</v>
      </c>
      <c r="BL131" s="18" t="s">
        <v>164</v>
      </c>
      <c r="BM131" s="239" t="s">
        <v>495</v>
      </c>
    </row>
    <row r="132" s="2" customFormat="1">
      <c r="A132" s="39"/>
      <c r="B132" s="40"/>
      <c r="C132" s="41"/>
      <c r="D132" s="241" t="s">
        <v>166</v>
      </c>
      <c r="E132" s="41"/>
      <c r="F132" s="242" t="s">
        <v>496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84</v>
      </c>
    </row>
    <row r="133" s="2" customFormat="1" ht="16.5" customHeight="1">
      <c r="A133" s="39"/>
      <c r="B133" s="40"/>
      <c r="C133" s="228" t="s">
        <v>100</v>
      </c>
      <c r="D133" s="228" t="s">
        <v>159</v>
      </c>
      <c r="E133" s="229" t="s">
        <v>497</v>
      </c>
      <c r="F133" s="230" t="s">
        <v>498</v>
      </c>
      <c r="G133" s="231" t="s">
        <v>185</v>
      </c>
      <c r="H133" s="232">
        <v>25.920000000000002</v>
      </c>
      <c r="I133" s="233"/>
      <c r="J133" s="234">
        <f>ROUND(I133*H133,2)</f>
        <v>0</v>
      </c>
      <c r="K133" s="230" t="s">
        <v>1</v>
      </c>
      <c r="L133" s="45"/>
      <c r="M133" s="235" t="s">
        <v>1</v>
      </c>
      <c r="N133" s="236" t="s">
        <v>39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164</v>
      </c>
      <c r="AT133" s="239" t="s">
        <v>159</v>
      </c>
      <c r="AU133" s="239" t="s">
        <v>84</v>
      </c>
      <c r="AY133" s="18" t="s">
        <v>157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82</v>
      </c>
      <c r="BK133" s="240">
        <f>ROUND(I133*H133,2)</f>
        <v>0</v>
      </c>
      <c r="BL133" s="18" t="s">
        <v>164</v>
      </c>
      <c r="BM133" s="239" t="s">
        <v>499</v>
      </c>
    </row>
    <row r="134" s="2" customFormat="1">
      <c r="A134" s="39"/>
      <c r="B134" s="40"/>
      <c r="C134" s="41"/>
      <c r="D134" s="241" t="s">
        <v>166</v>
      </c>
      <c r="E134" s="41"/>
      <c r="F134" s="242" t="s">
        <v>498</v>
      </c>
      <c r="G134" s="41"/>
      <c r="H134" s="41"/>
      <c r="I134" s="243"/>
      <c r="J134" s="41"/>
      <c r="K134" s="41"/>
      <c r="L134" s="45"/>
      <c r="M134" s="244"/>
      <c r="N134" s="245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84</v>
      </c>
    </row>
    <row r="135" s="2" customFormat="1">
      <c r="A135" s="39"/>
      <c r="B135" s="40"/>
      <c r="C135" s="41"/>
      <c r="D135" s="241" t="s">
        <v>500</v>
      </c>
      <c r="E135" s="41"/>
      <c r="F135" s="307" t="s">
        <v>501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500</v>
      </c>
      <c r="AU135" s="18" t="s">
        <v>84</v>
      </c>
    </row>
    <row r="136" s="2" customFormat="1" ht="16.5" customHeight="1">
      <c r="A136" s="39"/>
      <c r="B136" s="40"/>
      <c r="C136" s="228" t="s">
        <v>164</v>
      </c>
      <c r="D136" s="228" t="s">
        <v>159</v>
      </c>
      <c r="E136" s="229" t="s">
        <v>502</v>
      </c>
      <c r="F136" s="230" t="s">
        <v>503</v>
      </c>
      <c r="G136" s="231" t="s">
        <v>178</v>
      </c>
      <c r="H136" s="232">
        <v>29.199999999999999</v>
      </c>
      <c r="I136" s="233"/>
      <c r="J136" s="234">
        <f>ROUND(I136*H136,2)</f>
        <v>0</v>
      </c>
      <c r="K136" s="230" t="s">
        <v>1</v>
      </c>
      <c r="L136" s="45"/>
      <c r="M136" s="235" t="s">
        <v>1</v>
      </c>
      <c r="N136" s="236" t="s">
        <v>39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164</v>
      </c>
      <c r="AT136" s="239" t="s">
        <v>159</v>
      </c>
      <c r="AU136" s="239" t="s">
        <v>84</v>
      </c>
      <c r="AY136" s="18" t="s">
        <v>157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82</v>
      </c>
      <c r="BK136" s="240">
        <f>ROUND(I136*H136,2)</f>
        <v>0</v>
      </c>
      <c r="BL136" s="18" t="s">
        <v>164</v>
      </c>
      <c r="BM136" s="239" t="s">
        <v>504</v>
      </c>
    </row>
    <row r="137" s="2" customFormat="1">
      <c r="A137" s="39"/>
      <c r="B137" s="40"/>
      <c r="C137" s="41"/>
      <c r="D137" s="241" t="s">
        <v>166</v>
      </c>
      <c r="E137" s="41"/>
      <c r="F137" s="242" t="s">
        <v>505</v>
      </c>
      <c r="G137" s="41"/>
      <c r="H137" s="41"/>
      <c r="I137" s="243"/>
      <c r="J137" s="41"/>
      <c r="K137" s="41"/>
      <c r="L137" s="45"/>
      <c r="M137" s="244"/>
      <c r="N137" s="245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84</v>
      </c>
    </row>
    <row r="138" s="2" customFormat="1" ht="16.5" customHeight="1">
      <c r="A138" s="39"/>
      <c r="B138" s="40"/>
      <c r="C138" s="289" t="s">
        <v>190</v>
      </c>
      <c r="D138" s="289" t="s">
        <v>277</v>
      </c>
      <c r="E138" s="290" t="s">
        <v>506</v>
      </c>
      <c r="F138" s="291" t="s">
        <v>408</v>
      </c>
      <c r="G138" s="292" t="s">
        <v>185</v>
      </c>
      <c r="H138" s="293">
        <v>2.9199999999999999</v>
      </c>
      <c r="I138" s="294"/>
      <c r="J138" s="295">
        <f>ROUND(I138*H138,2)</f>
        <v>0</v>
      </c>
      <c r="K138" s="291" t="s">
        <v>1</v>
      </c>
      <c r="L138" s="296"/>
      <c r="M138" s="297" t="s">
        <v>1</v>
      </c>
      <c r="N138" s="298" t="s">
        <v>39</v>
      </c>
      <c r="O138" s="92"/>
      <c r="P138" s="237">
        <f>O138*H138</f>
        <v>0</v>
      </c>
      <c r="Q138" s="237">
        <v>0.20000000000000001</v>
      </c>
      <c r="R138" s="237">
        <f>Q138*H138</f>
        <v>0.58399999999999996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207</v>
      </c>
      <c r="AT138" s="239" t="s">
        <v>277</v>
      </c>
      <c r="AU138" s="239" t="s">
        <v>84</v>
      </c>
      <c r="AY138" s="18" t="s">
        <v>157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82</v>
      </c>
      <c r="BK138" s="240">
        <f>ROUND(I138*H138,2)</f>
        <v>0</v>
      </c>
      <c r="BL138" s="18" t="s">
        <v>164</v>
      </c>
      <c r="BM138" s="239" t="s">
        <v>507</v>
      </c>
    </row>
    <row r="139" s="2" customFormat="1">
      <c r="A139" s="39"/>
      <c r="B139" s="40"/>
      <c r="C139" s="41"/>
      <c r="D139" s="241" t="s">
        <v>166</v>
      </c>
      <c r="E139" s="41"/>
      <c r="F139" s="242" t="s">
        <v>408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84</v>
      </c>
    </row>
    <row r="140" s="13" customFormat="1">
      <c r="A140" s="13"/>
      <c r="B140" s="246"/>
      <c r="C140" s="247"/>
      <c r="D140" s="241" t="s">
        <v>168</v>
      </c>
      <c r="E140" s="247"/>
      <c r="F140" s="249" t="s">
        <v>508</v>
      </c>
      <c r="G140" s="247"/>
      <c r="H140" s="250">
        <v>2.9199999999999999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168</v>
      </c>
      <c r="AU140" s="256" t="s">
        <v>84</v>
      </c>
      <c r="AV140" s="13" t="s">
        <v>84</v>
      </c>
      <c r="AW140" s="13" t="s">
        <v>4</v>
      </c>
      <c r="AX140" s="13" t="s">
        <v>82</v>
      </c>
      <c r="AY140" s="256" t="s">
        <v>157</v>
      </c>
    </row>
    <row r="141" s="2" customFormat="1" ht="16.5" customHeight="1">
      <c r="A141" s="39"/>
      <c r="B141" s="40"/>
      <c r="C141" s="228" t="s">
        <v>197</v>
      </c>
      <c r="D141" s="228" t="s">
        <v>159</v>
      </c>
      <c r="E141" s="229" t="s">
        <v>509</v>
      </c>
      <c r="F141" s="230" t="s">
        <v>510</v>
      </c>
      <c r="G141" s="231" t="s">
        <v>511</v>
      </c>
      <c r="H141" s="232">
        <v>37</v>
      </c>
      <c r="I141" s="233"/>
      <c r="J141" s="234">
        <f>ROUND(I141*H141,2)</f>
        <v>0</v>
      </c>
      <c r="K141" s="230" t="s">
        <v>1</v>
      </c>
      <c r="L141" s="45"/>
      <c r="M141" s="235" t="s">
        <v>1</v>
      </c>
      <c r="N141" s="236" t="s">
        <v>39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164</v>
      </c>
      <c r="AT141" s="239" t="s">
        <v>159</v>
      </c>
      <c r="AU141" s="239" t="s">
        <v>84</v>
      </c>
      <c r="AY141" s="18" t="s">
        <v>157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82</v>
      </c>
      <c r="BK141" s="240">
        <f>ROUND(I141*H141,2)</f>
        <v>0</v>
      </c>
      <c r="BL141" s="18" t="s">
        <v>164</v>
      </c>
      <c r="BM141" s="239" t="s">
        <v>512</v>
      </c>
    </row>
    <row r="142" s="2" customFormat="1">
      <c r="A142" s="39"/>
      <c r="B142" s="40"/>
      <c r="C142" s="41"/>
      <c r="D142" s="241" t="s">
        <v>166</v>
      </c>
      <c r="E142" s="41"/>
      <c r="F142" s="242" t="s">
        <v>513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84</v>
      </c>
    </row>
    <row r="143" s="2" customFormat="1" ht="16.5" customHeight="1">
      <c r="A143" s="39"/>
      <c r="B143" s="40"/>
      <c r="C143" s="228" t="s">
        <v>202</v>
      </c>
      <c r="D143" s="228" t="s">
        <v>159</v>
      </c>
      <c r="E143" s="229" t="s">
        <v>514</v>
      </c>
      <c r="F143" s="230" t="s">
        <v>515</v>
      </c>
      <c r="G143" s="231" t="s">
        <v>286</v>
      </c>
      <c r="H143" s="232">
        <v>1</v>
      </c>
      <c r="I143" s="233"/>
      <c r="J143" s="234">
        <f>ROUND(I143*H143,2)</f>
        <v>0</v>
      </c>
      <c r="K143" s="230" t="s">
        <v>1</v>
      </c>
      <c r="L143" s="45"/>
      <c r="M143" s="235" t="s">
        <v>1</v>
      </c>
      <c r="N143" s="236" t="s">
        <v>39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164</v>
      </c>
      <c r="AT143" s="239" t="s">
        <v>159</v>
      </c>
      <c r="AU143" s="239" t="s">
        <v>84</v>
      </c>
      <c r="AY143" s="18" t="s">
        <v>157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82</v>
      </c>
      <c r="BK143" s="240">
        <f>ROUND(I143*H143,2)</f>
        <v>0</v>
      </c>
      <c r="BL143" s="18" t="s">
        <v>164</v>
      </c>
      <c r="BM143" s="239" t="s">
        <v>516</v>
      </c>
    </row>
    <row r="144" s="2" customFormat="1">
      <c r="A144" s="39"/>
      <c r="B144" s="40"/>
      <c r="C144" s="41"/>
      <c r="D144" s="241" t="s">
        <v>166</v>
      </c>
      <c r="E144" s="41"/>
      <c r="F144" s="242" t="s">
        <v>517</v>
      </c>
      <c r="G144" s="41"/>
      <c r="H144" s="41"/>
      <c r="I144" s="243"/>
      <c r="J144" s="41"/>
      <c r="K144" s="41"/>
      <c r="L144" s="45"/>
      <c r="M144" s="244"/>
      <c r="N144" s="245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84</v>
      </c>
    </row>
    <row r="145" s="2" customFormat="1">
      <c r="A145" s="39"/>
      <c r="B145" s="40"/>
      <c r="C145" s="41"/>
      <c r="D145" s="241" t="s">
        <v>500</v>
      </c>
      <c r="E145" s="41"/>
      <c r="F145" s="307" t="s">
        <v>518</v>
      </c>
      <c r="G145" s="41"/>
      <c r="H145" s="41"/>
      <c r="I145" s="243"/>
      <c r="J145" s="41"/>
      <c r="K145" s="41"/>
      <c r="L145" s="45"/>
      <c r="M145" s="299"/>
      <c r="N145" s="300"/>
      <c r="O145" s="301"/>
      <c r="P145" s="301"/>
      <c r="Q145" s="301"/>
      <c r="R145" s="301"/>
      <c r="S145" s="301"/>
      <c r="T145" s="302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500</v>
      </c>
      <c r="AU145" s="18" t="s">
        <v>84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VhYi5BYyRypsPVUmxofGtqRHMWPgP6n+UM+QpN3I8hP56zDm+QxP8ZK0CXsx5BWU1P50xP6zhaut9WHaiClxUA==" hashValue="AD8u5OD+tuaM/Z0vGQ+uJ4ukhtx6pEVoyWevebMKuY7uMP6etbooaWeYCBpbKBXfDs2pp9uAmVOUfSwdkaRF1g==" algorithmName="SHA-512" password="CC35"/>
  <autoFilter ref="C125:K14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>
      <c r="B8" s="21"/>
      <c r="D8" s="152" t="s">
        <v>127</v>
      </c>
      <c r="L8" s="21"/>
    </row>
    <row r="9" s="1" customFormat="1" ht="16.5" customHeight="1">
      <c r="B9" s="21"/>
      <c r="E9" s="153" t="s">
        <v>337</v>
      </c>
      <c r="F9" s="1"/>
      <c r="G9" s="1"/>
      <c r="H9" s="1"/>
      <c r="L9" s="21"/>
    </row>
    <row r="10" s="1" customFormat="1" ht="12" customHeight="1">
      <c r="B10" s="21"/>
      <c r="D10" s="152" t="s">
        <v>338</v>
      </c>
      <c r="L10" s="21"/>
    </row>
    <row r="11" s="2" customFormat="1" ht="16.5" customHeight="1">
      <c r="A11" s="39"/>
      <c r="B11" s="45"/>
      <c r="C11" s="39"/>
      <c r="D11" s="39"/>
      <c r="E11" s="164" t="s">
        <v>486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487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519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9. 7. 2023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27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27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32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ROUND((SUM(BE126:BE145)),  2)</f>
        <v>0</v>
      </c>
      <c r="G37" s="39"/>
      <c r="H37" s="39"/>
      <c r="I37" s="166">
        <v>0.20999999999999999</v>
      </c>
      <c r="J37" s="165">
        <f>ROUND(((SUM(BE126:BE145))*I37),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ROUND((SUM(BF126:BF145)),  2)</f>
        <v>0</v>
      </c>
      <c r="G38" s="39"/>
      <c r="H38" s="39"/>
      <c r="I38" s="166">
        <v>0.12</v>
      </c>
      <c r="J38" s="165">
        <f>ROUND(((SUM(BF126:BF145))*I38),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ROUND((SUM(BG126:BG145)),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ROUND((SUM(BH126:BH145)),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ROUND((SUM(BI126:BI145)),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337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338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6" t="s">
        <v>486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487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SO2.2.2 - následná péče 2. rok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Trboušany</v>
      </c>
      <c r="G93" s="41"/>
      <c r="H93" s="41"/>
      <c r="I93" s="33" t="s">
        <v>22</v>
      </c>
      <c r="J93" s="80" t="str">
        <f>IF(J16="","",J16)</f>
        <v>9. 7. 2023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30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32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133</v>
      </c>
      <c r="D98" s="187"/>
      <c r="E98" s="187"/>
      <c r="F98" s="187"/>
      <c r="G98" s="187"/>
      <c r="H98" s="187"/>
      <c r="I98" s="187"/>
      <c r="J98" s="188" t="s">
        <v>134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136</v>
      </c>
    </row>
    <row r="101" s="9" customFormat="1" ht="24.96" customHeight="1">
      <c r="A101" s="9"/>
      <c r="B101" s="190"/>
      <c r="C101" s="191"/>
      <c r="D101" s="192" t="s">
        <v>137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138</v>
      </c>
      <c r="E102" s="198"/>
      <c r="F102" s="198"/>
      <c r="G102" s="198"/>
      <c r="H102" s="198"/>
      <c r="I102" s="198"/>
      <c r="J102" s="199">
        <f>J128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85" t="str">
        <f>E7</f>
        <v>Výsadba zeleně na p. č. 1677, 1161 a průleh PR3, k. ú. Trboušany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127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337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338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6" t="s">
        <v>486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487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SO2.2.2 - následná péče 2. rok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>Trboušany</v>
      </c>
      <c r="G120" s="41"/>
      <c r="H120" s="41"/>
      <c r="I120" s="33" t="s">
        <v>22</v>
      </c>
      <c r="J120" s="80" t="str">
        <f>IF(J16="","",J16)</f>
        <v>9. 7. 2023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 xml:space="preserve"> </v>
      </c>
      <c r="G122" s="41"/>
      <c r="H122" s="41"/>
      <c r="I122" s="33" t="s">
        <v>30</v>
      </c>
      <c r="J122" s="37" t="str">
        <f>E25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32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143</v>
      </c>
      <c r="D125" s="204" t="s">
        <v>59</v>
      </c>
      <c r="E125" s="204" t="s">
        <v>55</v>
      </c>
      <c r="F125" s="204" t="s">
        <v>56</v>
      </c>
      <c r="G125" s="204" t="s">
        <v>144</v>
      </c>
      <c r="H125" s="204" t="s">
        <v>145</v>
      </c>
      <c r="I125" s="204" t="s">
        <v>146</v>
      </c>
      <c r="J125" s="204" t="s">
        <v>134</v>
      </c>
      <c r="K125" s="205" t="s">
        <v>147</v>
      </c>
      <c r="L125" s="206"/>
      <c r="M125" s="101" t="s">
        <v>1</v>
      </c>
      <c r="N125" s="102" t="s">
        <v>38</v>
      </c>
      <c r="O125" s="102" t="s">
        <v>148</v>
      </c>
      <c r="P125" s="102" t="s">
        <v>149</v>
      </c>
      <c r="Q125" s="102" t="s">
        <v>150</v>
      </c>
      <c r="R125" s="102" t="s">
        <v>151</v>
      </c>
      <c r="S125" s="102" t="s">
        <v>152</v>
      </c>
      <c r="T125" s="103" t="s">
        <v>153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154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</f>
        <v>0</v>
      </c>
      <c r="Q126" s="105"/>
      <c r="R126" s="209">
        <f>R127</f>
        <v>0.58399999999999996</v>
      </c>
      <c r="S126" s="105"/>
      <c r="T126" s="210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73</v>
      </c>
      <c r="AU126" s="18" t="s">
        <v>136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73</v>
      </c>
      <c r="E127" s="215" t="s">
        <v>155</v>
      </c>
      <c r="F127" s="215" t="s">
        <v>156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0.58399999999999996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82</v>
      </c>
      <c r="AT127" s="224" t="s">
        <v>73</v>
      </c>
      <c r="AU127" s="224" t="s">
        <v>74</v>
      </c>
      <c r="AY127" s="223" t="s">
        <v>157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73</v>
      </c>
      <c r="E128" s="226" t="s">
        <v>82</v>
      </c>
      <c r="F128" s="226" t="s">
        <v>158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SUM(P129:P145)</f>
        <v>0</v>
      </c>
      <c r="Q128" s="220"/>
      <c r="R128" s="221">
        <f>SUM(R129:R145)</f>
        <v>0.58399999999999996</v>
      </c>
      <c r="S128" s="220"/>
      <c r="T128" s="222">
        <f>SUM(T129:T145)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82</v>
      </c>
      <c r="AT128" s="224" t="s">
        <v>73</v>
      </c>
      <c r="AU128" s="224" t="s">
        <v>82</v>
      </c>
      <c r="AY128" s="223" t="s">
        <v>157</v>
      </c>
      <c r="BK128" s="225">
        <f>SUM(BK129:BK145)</f>
        <v>0</v>
      </c>
    </row>
    <row r="129" s="2" customFormat="1" ht="24.15" customHeight="1">
      <c r="A129" s="39"/>
      <c r="B129" s="40"/>
      <c r="C129" s="228" t="s">
        <v>82</v>
      </c>
      <c r="D129" s="228" t="s">
        <v>159</v>
      </c>
      <c r="E129" s="229" t="s">
        <v>489</v>
      </c>
      <c r="F129" s="230" t="s">
        <v>490</v>
      </c>
      <c r="G129" s="231" t="s">
        <v>178</v>
      </c>
      <c r="H129" s="232">
        <v>33192</v>
      </c>
      <c r="I129" s="233"/>
      <c r="J129" s="234">
        <f>ROUND(I129*H129,2)</f>
        <v>0</v>
      </c>
      <c r="K129" s="230" t="s">
        <v>163</v>
      </c>
      <c r="L129" s="45"/>
      <c r="M129" s="235" t="s">
        <v>1</v>
      </c>
      <c r="N129" s="236" t="s">
        <v>39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164</v>
      </c>
      <c r="AT129" s="239" t="s">
        <v>159</v>
      </c>
      <c r="AU129" s="239" t="s">
        <v>84</v>
      </c>
      <c r="AY129" s="18" t="s">
        <v>157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82</v>
      </c>
      <c r="BK129" s="240">
        <f>ROUND(I129*H129,2)</f>
        <v>0</v>
      </c>
      <c r="BL129" s="18" t="s">
        <v>164</v>
      </c>
      <c r="BM129" s="239" t="s">
        <v>520</v>
      </c>
    </row>
    <row r="130" s="2" customFormat="1">
      <c r="A130" s="39"/>
      <c r="B130" s="40"/>
      <c r="C130" s="41"/>
      <c r="D130" s="241" t="s">
        <v>166</v>
      </c>
      <c r="E130" s="41"/>
      <c r="F130" s="242" t="s">
        <v>492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84</v>
      </c>
    </row>
    <row r="131" s="2" customFormat="1" ht="24.15" customHeight="1">
      <c r="A131" s="39"/>
      <c r="B131" s="40"/>
      <c r="C131" s="228" t="s">
        <v>84</v>
      </c>
      <c r="D131" s="228" t="s">
        <v>159</v>
      </c>
      <c r="E131" s="229" t="s">
        <v>493</v>
      </c>
      <c r="F131" s="230" t="s">
        <v>494</v>
      </c>
      <c r="G131" s="231" t="s">
        <v>178</v>
      </c>
      <c r="H131" s="232">
        <v>7744</v>
      </c>
      <c r="I131" s="233"/>
      <c r="J131" s="234">
        <f>ROUND(I131*H131,2)</f>
        <v>0</v>
      </c>
      <c r="K131" s="230" t="s">
        <v>163</v>
      </c>
      <c r="L131" s="45"/>
      <c r="M131" s="235" t="s">
        <v>1</v>
      </c>
      <c r="N131" s="236" t="s">
        <v>39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164</v>
      </c>
      <c r="AT131" s="239" t="s">
        <v>159</v>
      </c>
      <c r="AU131" s="239" t="s">
        <v>84</v>
      </c>
      <c r="AY131" s="18" t="s">
        <v>157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82</v>
      </c>
      <c r="BK131" s="240">
        <f>ROUND(I131*H131,2)</f>
        <v>0</v>
      </c>
      <c r="BL131" s="18" t="s">
        <v>164</v>
      </c>
      <c r="BM131" s="239" t="s">
        <v>521</v>
      </c>
    </row>
    <row r="132" s="2" customFormat="1">
      <c r="A132" s="39"/>
      <c r="B132" s="40"/>
      <c r="C132" s="41"/>
      <c r="D132" s="241" t="s">
        <v>166</v>
      </c>
      <c r="E132" s="41"/>
      <c r="F132" s="242" t="s">
        <v>496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84</v>
      </c>
    </row>
    <row r="133" s="2" customFormat="1" ht="16.5" customHeight="1">
      <c r="A133" s="39"/>
      <c r="B133" s="40"/>
      <c r="C133" s="228" t="s">
        <v>100</v>
      </c>
      <c r="D133" s="228" t="s">
        <v>159</v>
      </c>
      <c r="E133" s="229" t="s">
        <v>497</v>
      </c>
      <c r="F133" s="230" t="s">
        <v>498</v>
      </c>
      <c r="G133" s="231" t="s">
        <v>185</v>
      </c>
      <c r="H133" s="232">
        <v>25.920000000000002</v>
      </c>
      <c r="I133" s="233"/>
      <c r="J133" s="234">
        <f>ROUND(I133*H133,2)</f>
        <v>0</v>
      </c>
      <c r="K133" s="230" t="s">
        <v>1</v>
      </c>
      <c r="L133" s="45"/>
      <c r="M133" s="235" t="s">
        <v>1</v>
      </c>
      <c r="N133" s="236" t="s">
        <v>39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164</v>
      </c>
      <c r="AT133" s="239" t="s">
        <v>159</v>
      </c>
      <c r="AU133" s="239" t="s">
        <v>84</v>
      </c>
      <c r="AY133" s="18" t="s">
        <v>157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82</v>
      </c>
      <c r="BK133" s="240">
        <f>ROUND(I133*H133,2)</f>
        <v>0</v>
      </c>
      <c r="BL133" s="18" t="s">
        <v>164</v>
      </c>
      <c r="BM133" s="239" t="s">
        <v>522</v>
      </c>
    </row>
    <row r="134" s="2" customFormat="1">
      <c r="A134" s="39"/>
      <c r="B134" s="40"/>
      <c r="C134" s="41"/>
      <c r="D134" s="241" t="s">
        <v>166</v>
      </c>
      <c r="E134" s="41"/>
      <c r="F134" s="242" t="s">
        <v>498</v>
      </c>
      <c r="G134" s="41"/>
      <c r="H134" s="41"/>
      <c r="I134" s="243"/>
      <c r="J134" s="41"/>
      <c r="K134" s="41"/>
      <c r="L134" s="45"/>
      <c r="M134" s="244"/>
      <c r="N134" s="245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84</v>
      </c>
    </row>
    <row r="135" s="2" customFormat="1">
      <c r="A135" s="39"/>
      <c r="B135" s="40"/>
      <c r="C135" s="41"/>
      <c r="D135" s="241" t="s">
        <v>500</v>
      </c>
      <c r="E135" s="41"/>
      <c r="F135" s="307" t="s">
        <v>501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500</v>
      </c>
      <c r="AU135" s="18" t="s">
        <v>84</v>
      </c>
    </row>
    <row r="136" s="2" customFormat="1" ht="16.5" customHeight="1">
      <c r="A136" s="39"/>
      <c r="B136" s="40"/>
      <c r="C136" s="228" t="s">
        <v>164</v>
      </c>
      <c r="D136" s="228" t="s">
        <v>159</v>
      </c>
      <c r="E136" s="229" t="s">
        <v>502</v>
      </c>
      <c r="F136" s="230" t="s">
        <v>503</v>
      </c>
      <c r="G136" s="231" t="s">
        <v>178</v>
      </c>
      <c r="H136" s="232">
        <v>29.199999999999999</v>
      </c>
      <c r="I136" s="233"/>
      <c r="J136" s="234">
        <f>ROUND(I136*H136,2)</f>
        <v>0</v>
      </c>
      <c r="K136" s="230" t="s">
        <v>1</v>
      </c>
      <c r="L136" s="45"/>
      <c r="M136" s="235" t="s">
        <v>1</v>
      </c>
      <c r="N136" s="236" t="s">
        <v>39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164</v>
      </c>
      <c r="AT136" s="239" t="s">
        <v>159</v>
      </c>
      <c r="AU136" s="239" t="s">
        <v>84</v>
      </c>
      <c r="AY136" s="18" t="s">
        <v>157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82</v>
      </c>
      <c r="BK136" s="240">
        <f>ROUND(I136*H136,2)</f>
        <v>0</v>
      </c>
      <c r="BL136" s="18" t="s">
        <v>164</v>
      </c>
      <c r="BM136" s="239" t="s">
        <v>523</v>
      </c>
    </row>
    <row r="137" s="2" customFormat="1">
      <c r="A137" s="39"/>
      <c r="B137" s="40"/>
      <c r="C137" s="41"/>
      <c r="D137" s="241" t="s">
        <v>166</v>
      </c>
      <c r="E137" s="41"/>
      <c r="F137" s="242" t="s">
        <v>505</v>
      </c>
      <c r="G137" s="41"/>
      <c r="H137" s="41"/>
      <c r="I137" s="243"/>
      <c r="J137" s="41"/>
      <c r="K137" s="41"/>
      <c r="L137" s="45"/>
      <c r="M137" s="244"/>
      <c r="N137" s="245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84</v>
      </c>
    </row>
    <row r="138" s="2" customFormat="1" ht="16.5" customHeight="1">
      <c r="A138" s="39"/>
      <c r="B138" s="40"/>
      <c r="C138" s="289" t="s">
        <v>190</v>
      </c>
      <c r="D138" s="289" t="s">
        <v>277</v>
      </c>
      <c r="E138" s="290" t="s">
        <v>506</v>
      </c>
      <c r="F138" s="291" t="s">
        <v>408</v>
      </c>
      <c r="G138" s="292" t="s">
        <v>185</v>
      </c>
      <c r="H138" s="293">
        <v>2.9199999999999999</v>
      </c>
      <c r="I138" s="294"/>
      <c r="J138" s="295">
        <f>ROUND(I138*H138,2)</f>
        <v>0</v>
      </c>
      <c r="K138" s="291" t="s">
        <v>1</v>
      </c>
      <c r="L138" s="296"/>
      <c r="M138" s="297" t="s">
        <v>1</v>
      </c>
      <c r="N138" s="298" t="s">
        <v>39</v>
      </c>
      <c r="O138" s="92"/>
      <c r="P138" s="237">
        <f>O138*H138</f>
        <v>0</v>
      </c>
      <c r="Q138" s="237">
        <v>0.20000000000000001</v>
      </c>
      <c r="R138" s="237">
        <f>Q138*H138</f>
        <v>0.58399999999999996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207</v>
      </c>
      <c r="AT138" s="239" t="s">
        <v>277</v>
      </c>
      <c r="AU138" s="239" t="s">
        <v>84</v>
      </c>
      <c r="AY138" s="18" t="s">
        <v>157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82</v>
      </c>
      <c r="BK138" s="240">
        <f>ROUND(I138*H138,2)</f>
        <v>0</v>
      </c>
      <c r="BL138" s="18" t="s">
        <v>164</v>
      </c>
      <c r="BM138" s="239" t="s">
        <v>524</v>
      </c>
    </row>
    <row r="139" s="2" customFormat="1">
      <c r="A139" s="39"/>
      <c r="B139" s="40"/>
      <c r="C139" s="41"/>
      <c r="D139" s="241" t="s">
        <v>166</v>
      </c>
      <c r="E139" s="41"/>
      <c r="F139" s="242" t="s">
        <v>408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84</v>
      </c>
    </row>
    <row r="140" s="13" customFormat="1">
      <c r="A140" s="13"/>
      <c r="B140" s="246"/>
      <c r="C140" s="247"/>
      <c r="D140" s="241" t="s">
        <v>168</v>
      </c>
      <c r="E140" s="247"/>
      <c r="F140" s="249" t="s">
        <v>508</v>
      </c>
      <c r="G140" s="247"/>
      <c r="H140" s="250">
        <v>2.9199999999999999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168</v>
      </c>
      <c r="AU140" s="256" t="s">
        <v>84</v>
      </c>
      <c r="AV140" s="13" t="s">
        <v>84</v>
      </c>
      <c r="AW140" s="13" t="s">
        <v>4</v>
      </c>
      <c r="AX140" s="13" t="s">
        <v>82</v>
      </c>
      <c r="AY140" s="256" t="s">
        <v>157</v>
      </c>
    </row>
    <row r="141" s="2" customFormat="1" ht="16.5" customHeight="1">
      <c r="A141" s="39"/>
      <c r="B141" s="40"/>
      <c r="C141" s="228" t="s">
        <v>197</v>
      </c>
      <c r="D141" s="228" t="s">
        <v>159</v>
      </c>
      <c r="E141" s="229" t="s">
        <v>509</v>
      </c>
      <c r="F141" s="230" t="s">
        <v>510</v>
      </c>
      <c r="G141" s="231" t="s">
        <v>511</v>
      </c>
      <c r="H141" s="232">
        <v>37</v>
      </c>
      <c r="I141" s="233"/>
      <c r="J141" s="234">
        <f>ROUND(I141*H141,2)</f>
        <v>0</v>
      </c>
      <c r="K141" s="230" t="s">
        <v>1</v>
      </c>
      <c r="L141" s="45"/>
      <c r="M141" s="235" t="s">
        <v>1</v>
      </c>
      <c r="N141" s="236" t="s">
        <v>39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164</v>
      </c>
      <c r="AT141" s="239" t="s">
        <v>159</v>
      </c>
      <c r="AU141" s="239" t="s">
        <v>84</v>
      </c>
      <c r="AY141" s="18" t="s">
        <v>157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82</v>
      </c>
      <c r="BK141" s="240">
        <f>ROUND(I141*H141,2)</f>
        <v>0</v>
      </c>
      <c r="BL141" s="18" t="s">
        <v>164</v>
      </c>
      <c r="BM141" s="239" t="s">
        <v>525</v>
      </c>
    </row>
    <row r="142" s="2" customFormat="1">
      <c r="A142" s="39"/>
      <c r="B142" s="40"/>
      <c r="C142" s="41"/>
      <c r="D142" s="241" t="s">
        <v>166</v>
      </c>
      <c r="E142" s="41"/>
      <c r="F142" s="242" t="s">
        <v>513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84</v>
      </c>
    </row>
    <row r="143" s="2" customFormat="1" ht="16.5" customHeight="1">
      <c r="A143" s="39"/>
      <c r="B143" s="40"/>
      <c r="C143" s="228" t="s">
        <v>202</v>
      </c>
      <c r="D143" s="228" t="s">
        <v>159</v>
      </c>
      <c r="E143" s="229" t="s">
        <v>514</v>
      </c>
      <c r="F143" s="230" t="s">
        <v>515</v>
      </c>
      <c r="G143" s="231" t="s">
        <v>286</v>
      </c>
      <c r="H143" s="232">
        <v>1</v>
      </c>
      <c r="I143" s="233"/>
      <c r="J143" s="234">
        <f>ROUND(I143*H143,2)</f>
        <v>0</v>
      </c>
      <c r="K143" s="230" t="s">
        <v>1</v>
      </c>
      <c r="L143" s="45"/>
      <c r="M143" s="235" t="s">
        <v>1</v>
      </c>
      <c r="N143" s="236" t="s">
        <v>39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164</v>
      </c>
      <c r="AT143" s="239" t="s">
        <v>159</v>
      </c>
      <c r="AU143" s="239" t="s">
        <v>84</v>
      </c>
      <c r="AY143" s="18" t="s">
        <v>157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82</v>
      </c>
      <c r="BK143" s="240">
        <f>ROUND(I143*H143,2)</f>
        <v>0</v>
      </c>
      <c r="BL143" s="18" t="s">
        <v>164</v>
      </c>
      <c r="BM143" s="239" t="s">
        <v>526</v>
      </c>
    </row>
    <row r="144" s="2" customFormat="1">
      <c r="A144" s="39"/>
      <c r="B144" s="40"/>
      <c r="C144" s="41"/>
      <c r="D144" s="241" t="s">
        <v>166</v>
      </c>
      <c r="E144" s="41"/>
      <c r="F144" s="242" t="s">
        <v>517</v>
      </c>
      <c r="G144" s="41"/>
      <c r="H144" s="41"/>
      <c r="I144" s="243"/>
      <c r="J144" s="41"/>
      <c r="K144" s="41"/>
      <c r="L144" s="45"/>
      <c r="M144" s="244"/>
      <c r="N144" s="245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84</v>
      </c>
    </row>
    <row r="145" s="2" customFormat="1">
      <c r="A145" s="39"/>
      <c r="B145" s="40"/>
      <c r="C145" s="41"/>
      <c r="D145" s="241" t="s">
        <v>500</v>
      </c>
      <c r="E145" s="41"/>
      <c r="F145" s="307" t="s">
        <v>518</v>
      </c>
      <c r="G145" s="41"/>
      <c r="H145" s="41"/>
      <c r="I145" s="243"/>
      <c r="J145" s="41"/>
      <c r="K145" s="41"/>
      <c r="L145" s="45"/>
      <c r="M145" s="299"/>
      <c r="N145" s="300"/>
      <c r="O145" s="301"/>
      <c r="P145" s="301"/>
      <c r="Q145" s="301"/>
      <c r="R145" s="301"/>
      <c r="S145" s="301"/>
      <c r="T145" s="302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500</v>
      </c>
      <c r="AU145" s="18" t="s">
        <v>84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Fj6gbzbKtqOaXjalkJDmgDyysn+SlQ4G+FJLSQwprq5bbh+merwbQGDxTh93QFEN9tDNE/R+EM9qNncM0TLlig==" hashValue="UC3DZRjBz0UkkZ4Qh3N6OXfzslvP1qOIgFJmXkVZeWVijGdRkZuiidogjRdjpZKBSkdIzqqBN8b0n7sipZtVJA==" algorithmName="SHA-512" password="CC35"/>
  <autoFilter ref="C125:K14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>
      <c r="B8" s="21"/>
      <c r="D8" s="152" t="s">
        <v>127</v>
      </c>
      <c r="L8" s="21"/>
    </row>
    <row r="9" s="1" customFormat="1" ht="16.5" customHeight="1">
      <c r="B9" s="21"/>
      <c r="E9" s="153" t="s">
        <v>337</v>
      </c>
      <c r="F9" s="1"/>
      <c r="G9" s="1"/>
      <c r="H9" s="1"/>
      <c r="L9" s="21"/>
    </row>
    <row r="10" s="1" customFormat="1" ht="12" customHeight="1">
      <c r="B10" s="21"/>
      <c r="D10" s="152" t="s">
        <v>338</v>
      </c>
      <c r="L10" s="21"/>
    </row>
    <row r="11" s="2" customFormat="1" ht="16.5" customHeight="1">
      <c r="A11" s="39"/>
      <c r="B11" s="45"/>
      <c r="C11" s="39"/>
      <c r="D11" s="39"/>
      <c r="E11" s="164" t="s">
        <v>486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487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527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9. 7. 2023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27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27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32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ROUND((SUM(BE126:BE145)),  2)</f>
        <v>0</v>
      </c>
      <c r="G37" s="39"/>
      <c r="H37" s="39"/>
      <c r="I37" s="166">
        <v>0.20999999999999999</v>
      </c>
      <c r="J37" s="165">
        <f>ROUND(((SUM(BE126:BE145))*I37),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ROUND((SUM(BF126:BF145)),  2)</f>
        <v>0</v>
      </c>
      <c r="G38" s="39"/>
      <c r="H38" s="39"/>
      <c r="I38" s="166">
        <v>0.12</v>
      </c>
      <c r="J38" s="165">
        <f>ROUND(((SUM(BF126:BF145))*I38),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ROUND((SUM(BG126:BG145)),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ROUND((SUM(BH126:BH145)),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ROUND((SUM(BI126:BI145)),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337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338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6" t="s">
        <v>486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487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SO2.2.3 - následná péče 3. rok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Trboušany</v>
      </c>
      <c r="G93" s="41"/>
      <c r="H93" s="41"/>
      <c r="I93" s="33" t="s">
        <v>22</v>
      </c>
      <c r="J93" s="80" t="str">
        <f>IF(J16="","",J16)</f>
        <v>9. 7. 2023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30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32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133</v>
      </c>
      <c r="D98" s="187"/>
      <c r="E98" s="187"/>
      <c r="F98" s="187"/>
      <c r="G98" s="187"/>
      <c r="H98" s="187"/>
      <c r="I98" s="187"/>
      <c r="J98" s="188" t="s">
        <v>134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136</v>
      </c>
    </row>
    <row r="101" s="9" customFormat="1" ht="24.96" customHeight="1">
      <c r="A101" s="9"/>
      <c r="B101" s="190"/>
      <c r="C101" s="191"/>
      <c r="D101" s="192" t="s">
        <v>137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138</v>
      </c>
      <c r="E102" s="198"/>
      <c r="F102" s="198"/>
      <c r="G102" s="198"/>
      <c r="H102" s="198"/>
      <c r="I102" s="198"/>
      <c r="J102" s="199">
        <f>J128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85" t="str">
        <f>E7</f>
        <v>Výsadba zeleně na p. č. 1677, 1161 a průleh PR3, k. ú. Trboušany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127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337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338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6" t="s">
        <v>486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487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SO2.2.3 - následná péče 3. rok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>Trboušany</v>
      </c>
      <c r="G120" s="41"/>
      <c r="H120" s="41"/>
      <c r="I120" s="33" t="s">
        <v>22</v>
      </c>
      <c r="J120" s="80" t="str">
        <f>IF(J16="","",J16)</f>
        <v>9. 7. 2023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 xml:space="preserve"> </v>
      </c>
      <c r="G122" s="41"/>
      <c r="H122" s="41"/>
      <c r="I122" s="33" t="s">
        <v>30</v>
      </c>
      <c r="J122" s="37" t="str">
        <f>E25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32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143</v>
      </c>
      <c r="D125" s="204" t="s">
        <v>59</v>
      </c>
      <c r="E125" s="204" t="s">
        <v>55</v>
      </c>
      <c r="F125" s="204" t="s">
        <v>56</v>
      </c>
      <c r="G125" s="204" t="s">
        <v>144</v>
      </c>
      <c r="H125" s="204" t="s">
        <v>145</v>
      </c>
      <c r="I125" s="204" t="s">
        <v>146</v>
      </c>
      <c r="J125" s="204" t="s">
        <v>134</v>
      </c>
      <c r="K125" s="205" t="s">
        <v>147</v>
      </c>
      <c r="L125" s="206"/>
      <c r="M125" s="101" t="s">
        <v>1</v>
      </c>
      <c r="N125" s="102" t="s">
        <v>38</v>
      </c>
      <c r="O125" s="102" t="s">
        <v>148</v>
      </c>
      <c r="P125" s="102" t="s">
        <v>149</v>
      </c>
      <c r="Q125" s="102" t="s">
        <v>150</v>
      </c>
      <c r="R125" s="102" t="s">
        <v>151</v>
      </c>
      <c r="S125" s="102" t="s">
        <v>152</v>
      </c>
      <c r="T125" s="103" t="s">
        <v>153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154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</f>
        <v>0</v>
      </c>
      <c r="Q126" s="105"/>
      <c r="R126" s="209">
        <f>R127</f>
        <v>0.58399999999999996</v>
      </c>
      <c r="S126" s="105"/>
      <c r="T126" s="210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73</v>
      </c>
      <c r="AU126" s="18" t="s">
        <v>136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73</v>
      </c>
      <c r="E127" s="215" t="s">
        <v>155</v>
      </c>
      <c r="F127" s="215" t="s">
        <v>156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0.58399999999999996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82</v>
      </c>
      <c r="AT127" s="224" t="s">
        <v>73</v>
      </c>
      <c r="AU127" s="224" t="s">
        <v>74</v>
      </c>
      <c r="AY127" s="223" t="s">
        <v>157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73</v>
      </c>
      <c r="E128" s="226" t="s">
        <v>82</v>
      </c>
      <c r="F128" s="226" t="s">
        <v>158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SUM(P129:P145)</f>
        <v>0</v>
      </c>
      <c r="Q128" s="220"/>
      <c r="R128" s="221">
        <f>SUM(R129:R145)</f>
        <v>0.58399999999999996</v>
      </c>
      <c r="S128" s="220"/>
      <c r="T128" s="222">
        <f>SUM(T129:T145)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82</v>
      </c>
      <c r="AT128" s="224" t="s">
        <v>73</v>
      </c>
      <c r="AU128" s="224" t="s">
        <v>82</v>
      </c>
      <c r="AY128" s="223" t="s">
        <v>157</v>
      </c>
      <c r="BK128" s="225">
        <f>SUM(BK129:BK145)</f>
        <v>0</v>
      </c>
    </row>
    <row r="129" s="2" customFormat="1" ht="24.15" customHeight="1">
      <c r="A129" s="39"/>
      <c r="B129" s="40"/>
      <c r="C129" s="228" t="s">
        <v>82</v>
      </c>
      <c r="D129" s="228" t="s">
        <v>159</v>
      </c>
      <c r="E129" s="229" t="s">
        <v>489</v>
      </c>
      <c r="F129" s="230" t="s">
        <v>490</v>
      </c>
      <c r="G129" s="231" t="s">
        <v>178</v>
      </c>
      <c r="H129" s="232">
        <v>33192</v>
      </c>
      <c r="I129" s="233"/>
      <c r="J129" s="234">
        <f>ROUND(I129*H129,2)</f>
        <v>0</v>
      </c>
      <c r="K129" s="230" t="s">
        <v>163</v>
      </c>
      <c r="L129" s="45"/>
      <c r="M129" s="235" t="s">
        <v>1</v>
      </c>
      <c r="N129" s="236" t="s">
        <v>39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164</v>
      </c>
      <c r="AT129" s="239" t="s">
        <v>159</v>
      </c>
      <c r="AU129" s="239" t="s">
        <v>84</v>
      </c>
      <c r="AY129" s="18" t="s">
        <v>157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82</v>
      </c>
      <c r="BK129" s="240">
        <f>ROUND(I129*H129,2)</f>
        <v>0</v>
      </c>
      <c r="BL129" s="18" t="s">
        <v>164</v>
      </c>
      <c r="BM129" s="239" t="s">
        <v>528</v>
      </c>
    </row>
    <row r="130" s="2" customFormat="1">
      <c r="A130" s="39"/>
      <c r="B130" s="40"/>
      <c r="C130" s="41"/>
      <c r="D130" s="241" t="s">
        <v>166</v>
      </c>
      <c r="E130" s="41"/>
      <c r="F130" s="242" t="s">
        <v>492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84</v>
      </c>
    </row>
    <row r="131" s="2" customFormat="1" ht="24.15" customHeight="1">
      <c r="A131" s="39"/>
      <c r="B131" s="40"/>
      <c r="C131" s="228" t="s">
        <v>84</v>
      </c>
      <c r="D131" s="228" t="s">
        <v>159</v>
      </c>
      <c r="E131" s="229" t="s">
        <v>493</v>
      </c>
      <c r="F131" s="230" t="s">
        <v>494</v>
      </c>
      <c r="G131" s="231" t="s">
        <v>178</v>
      </c>
      <c r="H131" s="232">
        <v>7744</v>
      </c>
      <c r="I131" s="233"/>
      <c r="J131" s="234">
        <f>ROUND(I131*H131,2)</f>
        <v>0</v>
      </c>
      <c r="K131" s="230" t="s">
        <v>163</v>
      </c>
      <c r="L131" s="45"/>
      <c r="M131" s="235" t="s">
        <v>1</v>
      </c>
      <c r="N131" s="236" t="s">
        <v>39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164</v>
      </c>
      <c r="AT131" s="239" t="s">
        <v>159</v>
      </c>
      <c r="AU131" s="239" t="s">
        <v>84</v>
      </c>
      <c r="AY131" s="18" t="s">
        <v>157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82</v>
      </c>
      <c r="BK131" s="240">
        <f>ROUND(I131*H131,2)</f>
        <v>0</v>
      </c>
      <c r="BL131" s="18" t="s">
        <v>164</v>
      </c>
      <c r="BM131" s="239" t="s">
        <v>529</v>
      </c>
    </row>
    <row r="132" s="2" customFormat="1">
      <c r="A132" s="39"/>
      <c r="B132" s="40"/>
      <c r="C132" s="41"/>
      <c r="D132" s="241" t="s">
        <v>166</v>
      </c>
      <c r="E132" s="41"/>
      <c r="F132" s="242" t="s">
        <v>496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84</v>
      </c>
    </row>
    <row r="133" s="2" customFormat="1" ht="16.5" customHeight="1">
      <c r="A133" s="39"/>
      <c r="B133" s="40"/>
      <c r="C133" s="228" t="s">
        <v>100</v>
      </c>
      <c r="D133" s="228" t="s">
        <v>159</v>
      </c>
      <c r="E133" s="229" t="s">
        <v>497</v>
      </c>
      <c r="F133" s="230" t="s">
        <v>498</v>
      </c>
      <c r="G133" s="231" t="s">
        <v>185</v>
      </c>
      <c r="H133" s="232">
        <v>25.920000000000002</v>
      </c>
      <c r="I133" s="233"/>
      <c r="J133" s="234">
        <f>ROUND(I133*H133,2)</f>
        <v>0</v>
      </c>
      <c r="K133" s="230" t="s">
        <v>1</v>
      </c>
      <c r="L133" s="45"/>
      <c r="M133" s="235" t="s">
        <v>1</v>
      </c>
      <c r="N133" s="236" t="s">
        <v>39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164</v>
      </c>
      <c r="AT133" s="239" t="s">
        <v>159</v>
      </c>
      <c r="AU133" s="239" t="s">
        <v>84</v>
      </c>
      <c r="AY133" s="18" t="s">
        <v>157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82</v>
      </c>
      <c r="BK133" s="240">
        <f>ROUND(I133*H133,2)</f>
        <v>0</v>
      </c>
      <c r="BL133" s="18" t="s">
        <v>164</v>
      </c>
      <c r="BM133" s="239" t="s">
        <v>530</v>
      </c>
    </row>
    <row r="134" s="2" customFormat="1">
      <c r="A134" s="39"/>
      <c r="B134" s="40"/>
      <c r="C134" s="41"/>
      <c r="D134" s="241" t="s">
        <v>166</v>
      </c>
      <c r="E134" s="41"/>
      <c r="F134" s="242" t="s">
        <v>498</v>
      </c>
      <c r="G134" s="41"/>
      <c r="H134" s="41"/>
      <c r="I134" s="243"/>
      <c r="J134" s="41"/>
      <c r="K134" s="41"/>
      <c r="L134" s="45"/>
      <c r="M134" s="244"/>
      <c r="N134" s="245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84</v>
      </c>
    </row>
    <row r="135" s="2" customFormat="1">
      <c r="A135" s="39"/>
      <c r="B135" s="40"/>
      <c r="C135" s="41"/>
      <c r="D135" s="241" t="s">
        <v>500</v>
      </c>
      <c r="E135" s="41"/>
      <c r="F135" s="307" t="s">
        <v>501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500</v>
      </c>
      <c r="AU135" s="18" t="s">
        <v>84</v>
      </c>
    </row>
    <row r="136" s="2" customFormat="1" ht="16.5" customHeight="1">
      <c r="A136" s="39"/>
      <c r="B136" s="40"/>
      <c r="C136" s="228" t="s">
        <v>164</v>
      </c>
      <c r="D136" s="228" t="s">
        <v>159</v>
      </c>
      <c r="E136" s="229" t="s">
        <v>502</v>
      </c>
      <c r="F136" s="230" t="s">
        <v>503</v>
      </c>
      <c r="G136" s="231" t="s">
        <v>178</v>
      </c>
      <c r="H136" s="232">
        <v>29.199999999999999</v>
      </c>
      <c r="I136" s="233"/>
      <c r="J136" s="234">
        <f>ROUND(I136*H136,2)</f>
        <v>0</v>
      </c>
      <c r="K136" s="230" t="s">
        <v>1</v>
      </c>
      <c r="L136" s="45"/>
      <c r="M136" s="235" t="s">
        <v>1</v>
      </c>
      <c r="N136" s="236" t="s">
        <v>39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164</v>
      </c>
      <c r="AT136" s="239" t="s">
        <v>159</v>
      </c>
      <c r="AU136" s="239" t="s">
        <v>84</v>
      </c>
      <c r="AY136" s="18" t="s">
        <v>157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82</v>
      </c>
      <c r="BK136" s="240">
        <f>ROUND(I136*H136,2)</f>
        <v>0</v>
      </c>
      <c r="BL136" s="18" t="s">
        <v>164</v>
      </c>
      <c r="BM136" s="239" t="s">
        <v>531</v>
      </c>
    </row>
    <row r="137" s="2" customFormat="1">
      <c r="A137" s="39"/>
      <c r="B137" s="40"/>
      <c r="C137" s="41"/>
      <c r="D137" s="241" t="s">
        <v>166</v>
      </c>
      <c r="E137" s="41"/>
      <c r="F137" s="242" t="s">
        <v>505</v>
      </c>
      <c r="G137" s="41"/>
      <c r="H137" s="41"/>
      <c r="I137" s="243"/>
      <c r="J137" s="41"/>
      <c r="K137" s="41"/>
      <c r="L137" s="45"/>
      <c r="M137" s="244"/>
      <c r="N137" s="245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84</v>
      </c>
    </row>
    <row r="138" s="2" customFormat="1" ht="16.5" customHeight="1">
      <c r="A138" s="39"/>
      <c r="B138" s="40"/>
      <c r="C138" s="289" t="s">
        <v>190</v>
      </c>
      <c r="D138" s="289" t="s">
        <v>277</v>
      </c>
      <c r="E138" s="290" t="s">
        <v>506</v>
      </c>
      <c r="F138" s="291" t="s">
        <v>408</v>
      </c>
      <c r="G138" s="292" t="s">
        <v>185</v>
      </c>
      <c r="H138" s="293">
        <v>2.9199999999999999</v>
      </c>
      <c r="I138" s="294"/>
      <c r="J138" s="295">
        <f>ROUND(I138*H138,2)</f>
        <v>0</v>
      </c>
      <c r="K138" s="291" t="s">
        <v>163</v>
      </c>
      <c r="L138" s="296"/>
      <c r="M138" s="297" t="s">
        <v>1</v>
      </c>
      <c r="N138" s="298" t="s">
        <v>39</v>
      </c>
      <c r="O138" s="92"/>
      <c r="P138" s="237">
        <f>O138*H138</f>
        <v>0</v>
      </c>
      <c r="Q138" s="237">
        <v>0.20000000000000001</v>
      </c>
      <c r="R138" s="237">
        <f>Q138*H138</f>
        <v>0.58399999999999996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207</v>
      </c>
      <c r="AT138" s="239" t="s">
        <v>277</v>
      </c>
      <c r="AU138" s="239" t="s">
        <v>84</v>
      </c>
      <c r="AY138" s="18" t="s">
        <v>157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82</v>
      </c>
      <c r="BK138" s="240">
        <f>ROUND(I138*H138,2)</f>
        <v>0</v>
      </c>
      <c r="BL138" s="18" t="s">
        <v>164</v>
      </c>
      <c r="BM138" s="239" t="s">
        <v>532</v>
      </c>
    </row>
    <row r="139" s="2" customFormat="1">
      <c r="A139" s="39"/>
      <c r="B139" s="40"/>
      <c r="C139" s="41"/>
      <c r="D139" s="241" t="s">
        <v>166</v>
      </c>
      <c r="E139" s="41"/>
      <c r="F139" s="242" t="s">
        <v>408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84</v>
      </c>
    </row>
    <row r="140" s="13" customFormat="1">
      <c r="A140" s="13"/>
      <c r="B140" s="246"/>
      <c r="C140" s="247"/>
      <c r="D140" s="241" t="s">
        <v>168</v>
      </c>
      <c r="E140" s="247"/>
      <c r="F140" s="249" t="s">
        <v>508</v>
      </c>
      <c r="G140" s="247"/>
      <c r="H140" s="250">
        <v>2.9199999999999999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168</v>
      </c>
      <c r="AU140" s="256" t="s">
        <v>84</v>
      </c>
      <c r="AV140" s="13" t="s">
        <v>84</v>
      </c>
      <c r="AW140" s="13" t="s">
        <v>4</v>
      </c>
      <c r="AX140" s="13" t="s">
        <v>82</v>
      </c>
      <c r="AY140" s="256" t="s">
        <v>157</v>
      </c>
    </row>
    <row r="141" s="2" customFormat="1" ht="16.5" customHeight="1">
      <c r="A141" s="39"/>
      <c r="B141" s="40"/>
      <c r="C141" s="228" t="s">
        <v>197</v>
      </c>
      <c r="D141" s="228" t="s">
        <v>159</v>
      </c>
      <c r="E141" s="229" t="s">
        <v>509</v>
      </c>
      <c r="F141" s="230" t="s">
        <v>510</v>
      </c>
      <c r="G141" s="231" t="s">
        <v>511</v>
      </c>
      <c r="H141" s="232">
        <v>37</v>
      </c>
      <c r="I141" s="233"/>
      <c r="J141" s="234">
        <f>ROUND(I141*H141,2)</f>
        <v>0</v>
      </c>
      <c r="K141" s="230" t="s">
        <v>1</v>
      </c>
      <c r="L141" s="45"/>
      <c r="M141" s="235" t="s">
        <v>1</v>
      </c>
      <c r="N141" s="236" t="s">
        <v>39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164</v>
      </c>
      <c r="AT141" s="239" t="s">
        <v>159</v>
      </c>
      <c r="AU141" s="239" t="s">
        <v>84</v>
      </c>
      <c r="AY141" s="18" t="s">
        <v>157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82</v>
      </c>
      <c r="BK141" s="240">
        <f>ROUND(I141*H141,2)</f>
        <v>0</v>
      </c>
      <c r="BL141" s="18" t="s">
        <v>164</v>
      </c>
      <c r="BM141" s="239" t="s">
        <v>533</v>
      </c>
    </row>
    <row r="142" s="2" customFormat="1">
      <c r="A142" s="39"/>
      <c r="B142" s="40"/>
      <c r="C142" s="41"/>
      <c r="D142" s="241" t="s">
        <v>166</v>
      </c>
      <c r="E142" s="41"/>
      <c r="F142" s="242" t="s">
        <v>513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84</v>
      </c>
    </row>
    <row r="143" s="2" customFormat="1" ht="16.5" customHeight="1">
      <c r="A143" s="39"/>
      <c r="B143" s="40"/>
      <c r="C143" s="228" t="s">
        <v>202</v>
      </c>
      <c r="D143" s="228" t="s">
        <v>159</v>
      </c>
      <c r="E143" s="229" t="s">
        <v>514</v>
      </c>
      <c r="F143" s="230" t="s">
        <v>515</v>
      </c>
      <c r="G143" s="231" t="s">
        <v>286</v>
      </c>
      <c r="H143" s="232">
        <v>1</v>
      </c>
      <c r="I143" s="233"/>
      <c r="J143" s="234">
        <f>ROUND(I143*H143,2)</f>
        <v>0</v>
      </c>
      <c r="K143" s="230" t="s">
        <v>1</v>
      </c>
      <c r="L143" s="45"/>
      <c r="M143" s="235" t="s">
        <v>1</v>
      </c>
      <c r="N143" s="236" t="s">
        <v>39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164</v>
      </c>
      <c r="AT143" s="239" t="s">
        <v>159</v>
      </c>
      <c r="AU143" s="239" t="s">
        <v>84</v>
      </c>
      <c r="AY143" s="18" t="s">
        <v>157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82</v>
      </c>
      <c r="BK143" s="240">
        <f>ROUND(I143*H143,2)</f>
        <v>0</v>
      </c>
      <c r="BL143" s="18" t="s">
        <v>164</v>
      </c>
      <c r="BM143" s="239" t="s">
        <v>534</v>
      </c>
    </row>
    <row r="144" s="2" customFormat="1">
      <c r="A144" s="39"/>
      <c r="B144" s="40"/>
      <c r="C144" s="41"/>
      <c r="D144" s="241" t="s">
        <v>166</v>
      </c>
      <c r="E144" s="41"/>
      <c r="F144" s="242" t="s">
        <v>517</v>
      </c>
      <c r="G144" s="41"/>
      <c r="H144" s="41"/>
      <c r="I144" s="243"/>
      <c r="J144" s="41"/>
      <c r="K144" s="41"/>
      <c r="L144" s="45"/>
      <c r="M144" s="244"/>
      <c r="N144" s="245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84</v>
      </c>
    </row>
    <row r="145" s="2" customFormat="1">
      <c r="A145" s="39"/>
      <c r="B145" s="40"/>
      <c r="C145" s="41"/>
      <c r="D145" s="241" t="s">
        <v>500</v>
      </c>
      <c r="E145" s="41"/>
      <c r="F145" s="307" t="s">
        <v>518</v>
      </c>
      <c r="G145" s="41"/>
      <c r="H145" s="41"/>
      <c r="I145" s="243"/>
      <c r="J145" s="41"/>
      <c r="K145" s="41"/>
      <c r="L145" s="45"/>
      <c r="M145" s="299"/>
      <c r="N145" s="300"/>
      <c r="O145" s="301"/>
      <c r="P145" s="301"/>
      <c r="Q145" s="301"/>
      <c r="R145" s="301"/>
      <c r="S145" s="301"/>
      <c r="T145" s="302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500</v>
      </c>
      <c r="AU145" s="18" t="s">
        <v>84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ZO4X4as4zkAKCSPlBQ/oymn3TtUzz0BYBo4gN7EFhI2NSqPZ8DK8SCJsDwJn0xJTLOM1tXwiM9AKZDQwyX9kHg==" hashValue="cTHKTfW6kZruOFANNxZB7miZvuBAQyQFSWH3N0tA3TCAehKrqW+d7VxqU/y3+Pl0PIhX/97ywsZZ7uonsVj1nA==" algorithmName="SHA-512" password="CC35"/>
  <autoFilter ref="C125:K14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535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9. 7. 2023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2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2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32</v>
      </c>
      <c r="E23" s="39"/>
      <c r="F23" s="39"/>
      <c r="G23" s="39"/>
      <c r="H23" s="39"/>
      <c r="I23" s="152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2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34</v>
      </c>
      <c r="E30" s="39"/>
      <c r="F30" s="39"/>
      <c r="G30" s="39"/>
      <c r="H30" s="39"/>
      <c r="I30" s="39"/>
      <c r="J30" s="16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36</v>
      </c>
      <c r="G32" s="39"/>
      <c r="H32" s="39"/>
      <c r="I32" s="163" t="s">
        <v>35</v>
      </c>
      <c r="J32" s="16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38</v>
      </c>
      <c r="E33" s="152" t="s">
        <v>39</v>
      </c>
      <c r="F33" s="165">
        <f>ROUND((SUM(BE118:BE132)),  2)</f>
        <v>0</v>
      </c>
      <c r="G33" s="39"/>
      <c r="H33" s="39"/>
      <c r="I33" s="166">
        <v>0.20999999999999999</v>
      </c>
      <c r="J33" s="165">
        <f>ROUND(((SUM(BE118:BE132))*I33),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40</v>
      </c>
      <c r="F34" s="165">
        <f>ROUND((SUM(BF118:BF132)),  2)</f>
        <v>0</v>
      </c>
      <c r="G34" s="39"/>
      <c r="H34" s="39"/>
      <c r="I34" s="166">
        <v>0.12</v>
      </c>
      <c r="J34" s="165">
        <f>ROUND(((SUM(BF118:BF132))*I34),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41</v>
      </c>
      <c r="F35" s="165">
        <f>ROUND((SUM(BG118:BG132)),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42</v>
      </c>
      <c r="F36" s="165">
        <f>ROUND((SUM(BH118:BH132)),  2)</f>
        <v>0</v>
      </c>
      <c r="G36" s="39"/>
      <c r="H36" s="39"/>
      <c r="I36" s="166">
        <v>0.12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ROUND((SUM(BI118:BI132)),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44</v>
      </c>
      <c r="E39" s="169"/>
      <c r="F39" s="169"/>
      <c r="G39" s="170" t="s">
        <v>45</v>
      </c>
      <c r="H39" s="171" t="s">
        <v>46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Trboušany</v>
      </c>
      <c r="G89" s="41"/>
      <c r="H89" s="41"/>
      <c r="I89" s="33" t="s">
        <v>22</v>
      </c>
      <c r="J89" s="80" t="str">
        <f>IF(J12="","",J12)</f>
        <v>9. 7. 2023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133</v>
      </c>
      <c r="D94" s="187"/>
      <c r="E94" s="187"/>
      <c r="F94" s="187"/>
      <c r="G94" s="187"/>
      <c r="H94" s="187"/>
      <c r="I94" s="187"/>
      <c r="J94" s="188" t="s">
        <v>134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135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136</v>
      </c>
    </row>
    <row r="97" s="9" customFormat="1" ht="24.96" customHeight="1">
      <c r="A97" s="9"/>
      <c r="B97" s="190"/>
      <c r="C97" s="191"/>
      <c r="D97" s="192" t="s">
        <v>137</v>
      </c>
      <c r="E97" s="193"/>
      <c r="F97" s="193"/>
      <c r="G97" s="193"/>
      <c r="H97" s="193"/>
      <c r="I97" s="193"/>
      <c r="J97" s="194">
        <f>J119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306</v>
      </c>
      <c r="E98" s="198"/>
      <c r="F98" s="198"/>
      <c r="G98" s="198"/>
      <c r="H98" s="198"/>
      <c r="I98" s="198"/>
      <c r="J98" s="199">
        <f>J120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142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85" t="str">
        <f>E7</f>
        <v>Výsadba zeleně na p. č. 1677, 1161 a průleh PR3, k. ú. Trboušany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02 VRN - Vedlejší rozpočtové náklady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Trboušany</v>
      </c>
      <c r="G112" s="41"/>
      <c r="H112" s="41"/>
      <c r="I112" s="33" t="s">
        <v>22</v>
      </c>
      <c r="J112" s="80" t="str">
        <f>IF(J12="","",J12)</f>
        <v>9. 7. 2023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30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32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1"/>
      <c r="B117" s="202"/>
      <c r="C117" s="203" t="s">
        <v>143</v>
      </c>
      <c r="D117" s="204" t="s">
        <v>59</v>
      </c>
      <c r="E117" s="204" t="s">
        <v>55</v>
      </c>
      <c r="F117" s="204" t="s">
        <v>56</v>
      </c>
      <c r="G117" s="204" t="s">
        <v>144</v>
      </c>
      <c r="H117" s="204" t="s">
        <v>145</v>
      </c>
      <c r="I117" s="204" t="s">
        <v>146</v>
      </c>
      <c r="J117" s="204" t="s">
        <v>134</v>
      </c>
      <c r="K117" s="205" t="s">
        <v>147</v>
      </c>
      <c r="L117" s="206"/>
      <c r="M117" s="101" t="s">
        <v>1</v>
      </c>
      <c r="N117" s="102" t="s">
        <v>38</v>
      </c>
      <c r="O117" s="102" t="s">
        <v>148</v>
      </c>
      <c r="P117" s="102" t="s">
        <v>149</v>
      </c>
      <c r="Q117" s="102" t="s">
        <v>150</v>
      </c>
      <c r="R117" s="102" t="s">
        <v>151</v>
      </c>
      <c r="S117" s="102" t="s">
        <v>152</v>
      </c>
      <c r="T117" s="103" t="s">
        <v>153</v>
      </c>
      <c r="U117" s="201"/>
      <c r="V117" s="201"/>
      <c r="W117" s="201"/>
      <c r="X117" s="201"/>
      <c r="Y117" s="201"/>
      <c r="Z117" s="201"/>
      <c r="AA117" s="201"/>
      <c r="AB117" s="201"/>
      <c r="AC117" s="201"/>
      <c r="AD117" s="201"/>
      <c r="AE117" s="201"/>
    </row>
    <row r="118" s="2" customFormat="1" ht="22.8" customHeight="1">
      <c r="A118" s="39"/>
      <c r="B118" s="40"/>
      <c r="C118" s="108" t="s">
        <v>154</v>
      </c>
      <c r="D118" s="41"/>
      <c r="E118" s="41"/>
      <c r="F118" s="41"/>
      <c r="G118" s="41"/>
      <c r="H118" s="41"/>
      <c r="I118" s="41"/>
      <c r="J118" s="207">
        <f>BK118</f>
        <v>0</v>
      </c>
      <c r="K118" s="41"/>
      <c r="L118" s="45"/>
      <c r="M118" s="104"/>
      <c r="N118" s="208"/>
      <c r="O118" s="105"/>
      <c r="P118" s="209">
        <f>P119</f>
        <v>0</v>
      </c>
      <c r="Q118" s="105"/>
      <c r="R118" s="209">
        <f>R119</f>
        <v>0.0061200000000000004</v>
      </c>
      <c r="S118" s="105"/>
      <c r="T118" s="210">
        <f>T119</f>
        <v>0.114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73</v>
      </c>
      <c r="AU118" s="18" t="s">
        <v>136</v>
      </c>
      <c r="BK118" s="211">
        <f>BK119</f>
        <v>0</v>
      </c>
    </row>
    <row r="119" s="12" customFormat="1" ht="25.92" customHeight="1">
      <c r="A119" s="12"/>
      <c r="B119" s="212"/>
      <c r="C119" s="213"/>
      <c r="D119" s="214" t="s">
        <v>73</v>
      </c>
      <c r="E119" s="215" t="s">
        <v>155</v>
      </c>
      <c r="F119" s="215" t="s">
        <v>156</v>
      </c>
      <c r="G119" s="213"/>
      <c r="H119" s="213"/>
      <c r="I119" s="216"/>
      <c r="J119" s="217">
        <f>BK119</f>
        <v>0</v>
      </c>
      <c r="K119" s="213"/>
      <c r="L119" s="218"/>
      <c r="M119" s="219"/>
      <c r="N119" s="220"/>
      <c r="O119" s="220"/>
      <c r="P119" s="221">
        <f>P120</f>
        <v>0</v>
      </c>
      <c r="Q119" s="220"/>
      <c r="R119" s="221">
        <f>R120</f>
        <v>0.0061200000000000004</v>
      </c>
      <c r="S119" s="220"/>
      <c r="T119" s="222">
        <f>T120</f>
        <v>0.114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3" t="s">
        <v>190</v>
      </c>
      <c r="AT119" s="224" t="s">
        <v>73</v>
      </c>
      <c r="AU119" s="224" t="s">
        <v>74</v>
      </c>
      <c r="AY119" s="223" t="s">
        <v>157</v>
      </c>
      <c r="BK119" s="225">
        <f>BK120</f>
        <v>0</v>
      </c>
    </row>
    <row r="120" s="12" customFormat="1" ht="22.8" customHeight="1">
      <c r="A120" s="12"/>
      <c r="B120" s="212"/>
      <c r="C120" s="213"/>
      <c r="D120" s="214" t="s">
        <v>73</v>
      </c>
      <c r="E120" s="226" t="s">
        <v>307</v>
      </c>
      <c r="F120" s="226" t="s">
        <v>86</v>
      </c>
      <c r="G120" s="213"/>
      <c r="H120" s="213"/>
      <c r="I120" s="216"/>
      <c r="J120" s="227">
        <f>BK120</f>
        <v>0</v>
      </c>
      <c r="K120" s="213"/>
      <c r="L120" s="218"/>
      <c r="M120" s="219"/>
      <c r="N120" s="220"/>
      <c r="O120" s="220"/>
      <c r="P120" s="221">
        <f>SUM(P121:P132)</f>
        <v>0</v>
      </c>
      <c r="Q120" s="220"/>
      <c r="R120" s="221">
        <f>SUM(R121:R132)</f>
        <v>0.0061200000000000004</v>
      </c>
      <c r="S120" s="220"/>
      <c r="T120" s="222">
        <f>SUM(T121:T132)</f>
        <v>0.114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3" t="s">
        <v>190</v>
      </c>
      <c r="AT120" s="224" t="s">
        <v>73</v>
      </c>
      <c r="AU120" s="224" t="s">
        <v>82</v>
      </c>
      <c r="AY120" s="223" t="s">
        <v>157</v>
      </c>
      <c r="BK120" s="225">
        <f>SUM(BK121:BK132)</f>
        <v>0</v>
      </c>
    </row>
    <row r="121" s="2" customFormat="1" ht="76.35" customHeight="1">
      <c r="A121" s="39"/>
      <c r="B121" s="40"/>
      <c r="C121" s="228" t="s">
        <v>82</v>
      </c>
      <c r="D121" s="228" t="s">
        <v>159</v>
      </c>
      <c r="E121" s="229" t="s">
        <v>308</v>
      </c>
      <c r="F121" s="230" t="s">
        <v>309</v>
      </c>
      <c r="G121" s="231" t="s">
        <v>310</v>
      </c>
      <c r="H121" s="232">
        <v>1</v>
      </c>
      <c r="I121" s="233"/>
      <c r="J121" s="234">
        <f>ROUND(I121*H121,2)</f>
        <v>0</v>
      </c>
      <c r="K121" s="230" t="s">
        <v>1</v>
      </c>
      <c r="L121" s="45"/>
      <c r="M121" s="235" t="s">
        <v>1</v>
      </c>
      <c r="N121" s="236" t="s">
        <v>39</v>
      </c>
      <c r="O121" s="92"/>
      <c r="P121" s="237">
        <f>O121*H121</f>
        <v>0</v>
      </c>
      <c r="Q121" s="237">
        <v>0.0010200000000000001</v>
      </c>
      <c r="R121" s="237">
        <f>Q121*H121</f>
        <v>0.0010200000000000001</v>
      </c>
      <c r="S121" s="237">
        <v>0.019</v>
      </c>
      <c r="T121" s="238">
        <f>S121*H121</f>
        <v>0.019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9" t="s">
        <v>164</v>
      </c>
      <c r="AT121" s="239" t="s">
        <v>159</v>
      </c>
      <c r="AU121" s="239" t="s">
        <v>84</v>
      </c>
      <c r="AY121" s="18" t="s">
        <v>157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8" t="s">
        <v>82</v>
      </c>
      <c r="BK121" s="240">
        <f>ROUND(I121*H121,2)</f>
        <v>0</v>
      </c>
      <c r="BL121" s="18" t="s">
        <v>164</v>
      </c>
      <c r="BM121" s="239" t="s">
        <v>536</v>
      </c>
    </row>
    <row r="122" s="2" customFormat="1">
      <c r="A122" s="39"/>
      <c r="B122" s="40"/>
      <c r="C122" s="41"/>
      <c r="D122" s="241" t="s">
        <v>166</v>
      </c>
      <c r="E122" s="41"/>
      <c r="F122" s="242" t="s">
        <v>309</v>
      </c>
      <c r="G122" s="41"/>
      <c r="H122" s="41"/>
      <c r="I122" s="243"/>
      <c r="J122" s="41"/>
      <c r="K122" s="41"/>
      <c r="L122" s="45"/>
      <c r="M122" s="244"/>
      <c r="N122" s="245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166</v>
      </c>
      <c r="AU122" s="18" t="s">
        <v>84</v>
      </c>
    </row>
    <row r="123" s="2" customFormat="1" ht="16.5" customHeight="1">
      <c r="A123" s="39"/>
      <c r="B123" s="40"/>
      <c r="C123" s="228" t="s">
        <v>84</v>
      </c>
      <c r="D123" s="228" t="s">
        <v>159</v>
      </c>
      <c r="E123" s="229" t="s">
        <v>316</v>
      </c>
      <c r="F123" s="230" t="s">
        <v>317</v>
      </c>
      <c r="G123" s="231" t="s">
        <v>310</v>
      </c>
      <c r="H123" s="232">
        <v>1</v>
      </c>
      <c r="I123" s="233"/>
      <c r="J123" s="234">
        <f>ROUND(I123*H123,2)</f>
        <v>0</v>
      </c>
      <c r="K123" s="230" t="s">
        <v>1</v>
      </c>
      <c r="L123" s="45"/>
      <c r="M123" s="235" t="s">
        <v>1</v>
      </c>
      <c r="N123" s="236" t="s">
        <v>39</v>
      </c>
      <c r="O123" s="92"/>
      <c r="P123" s="237">
        <f>O123*H123</f>
        <v>0</v>
      </c>
      <c r="Q123" s="237">
        <v>0.0010200000000000001</v>
      </c>
      <c r="R123" s="237">
        <f>Q123*H123</f>
        <v>0.0010200000000000001</v>
      </c>
      <c r="S123" s="237">
        <v>0.019</v>
      </c>
      <c r="T123" s="238">
        <f>S123*H123</f>
        <v>0.019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9" t="s">
        <v>164</v>
      </c>
      <c r="AT123" s="239" t="s">
        <v>159</v>
      </c>
      <c r="AU123" s="239" t="s">
        <v>84</v>
      </c>
      <c r="AY123" s="18" t="s">
        <v>157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8" t="s">
        <v>82</v>
      </c>
      <c r="BK123" s="240">
        <f>ROUND(I123*H123,2)</f>
        <v>0</v>
      </c>
      <c r="BL123" s="18" t="s">
        <v>164</v>
      </c>
      <c r="BM123" s="239" t="s">
        <v>537</v>
      </c>
    </row>
    <row r="124" s="2" customFormat="1">
      <c r="A124" s="39"/>
      <c r="B124" s="40"/>
      <c r="C124" s="41"/>
      <c r="D124" s="241" t="s">
        <v>166</v>
      </c>
      <c r="E124" s="41"/>
      <c r="F124" s="242" t="s">
        <v>319</v>
      </c>
      <c r="G124" s="41"/>
      <c r="H124" s="41"/>
      <c r="I124" s="243"/>
      <c r="J124" s="41"/>
      <c r="K124" s="41"/>
      <c r="L124" s="45"/>
      <c r="M124" s="244"/>
      <c r="N124" s="245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84</v>
      </c>
    </row>
    <row r="125" s="2" customFormat="1" ht="37.8" customHeight="1">
      <c r="A125" s="39"/>
      <c r="B125" s="40"/>
      <c r="C125" s="228" t="s">
        <v>100</v>
      </c>
      <c r="D125" s="228" t="s">
        <v>159</v>
      </c>
      <c r="E125" s="229" t="s">
        <v>320</v>
      </c>
      <c r="F125" s="230" t="s">
        <v>321</v>
      </c>
      <c r="G125" s="231" t="s">
        <v>310</v>
      </c>
      <c r="H125" s="232">
        <v>1</v>
      </c>
      <c r="I125" s="233"/>
      <c r="J125" s="234">
        <f>ROUND(I125*H125,2)</f>
        <v>0</v>
      </c>
      <c r="K125" s="230" t="s">
        <v>1</v>
      </c>
      <c r="L125" s="45"/>
      <c r="M125" s="235" t="s">
        <v>1</v>
      </c>
      <c r="N125" s="236" t="s">
        <v>39</v>
      </c>
      <c r="O125" s="92"/>
      <c r="P125" s="237">
        <f>O125*H125</f>
        <v>0</v>
      </c>
      <c r="Q125" s="237">
        <v>0.0010200000000000001</v>
      </c>
      <c r="R125" s="237">
        <f>Q125*H125</f>
        <v>0.0010200000000000001</v>
      </c>
      <c r="S125" s="237">
        <v>0.019</v>
      </c>
      <c r="T125" s="238">
        <f>S125*H125</f>
        <v>0.019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9" t="s">
        <v>164</v>
      </c>
      <c r="AT125" s="239" t="s">
        <v>159</v>
      </c>
      <c r="AU125" s="239" t="s">
        <v>84</v>
      </c>
      <c r="AY125" s="18" t="s">
        <v>157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8" t="s">
        <v>82</v>
      </c>
      <c r="BK125" s="240">
        <f>ROUND(I125*H125,2)</f>
        <v>0</v>
      </c>
      <c r="BL125" s="18" t="s">
        <v>164</v>
      </c>
      <c r="BM125" s="239" t="s">
        <v>538</v>
      </c>
    </row>
    <row r="126" s="2" customFormat="1">
      <c r="A126" s="39"/>
      <c r="B126" s="40"/>
      <c r="C126" s="41"/>
      <c r="D126" s="241" t="s">
        <v>166</v>
      </c>
      <c r="E126" s="41"/>
      <c r="F126" s="242" t="s">
        <v>321</v>
      </c>
      <c r="G126" s="41"/>
      <c r="H126" s="41"/>
      <c r="I126" s="243"/>
      <c r="J126" s="41"/>
      <c r="K126" s="41"/>
      <c r="L126" s="45"/>
      <c r="M126" s="244"/>
      <c r="N126" s="245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84</v>
      </c>
    </row>
    <row r="127" s="2" customFormat="1" ht="44.25" customHeight="1">
      <c r="A127" s="39"/>
      <c r="B127" s="40"/>
      <c r="C127" s="228" t="s">
        <v>164</v>
      </c>
      <c r="D127" s="228" t="s">
        <v>159</v>
      </c>
      <c r="E127" s="229" t="s">
        <v>323</v>
      </c>
      <c r="F127" s="230" t="s">
        <v>324</v>
      </c>
      <c r="G127" s="231" t="s">
        <v>310</v>
      </c>
      <c r="H127" s="232">
        <v>1</v>
      </c>
      <c r="I127" s="233"/>
      <c r="J127" s="234">
        <f>ROUND(I127*H127,2)</f>
        <v>0</v>
      </c>
      <c r="K127" s="230" t="s">
        <v>1</v>
      </c>
      <c r="L127" s="45"/>
      <c r="M127" s="235" t="s">
        <v>1</v>
      </c>
      <c r="N127" s="236" t="s">
        <v>39</v>
      </c>
      <c r="O127" s="92"/>
      <c r="P127" s="237">
        <f>O127*H127</f>
        <v>0</v>
      </c>
      <c r="Q127" s="237">
        <v>0.0010200000000000001</v>
      </c>
      <c r="R127" s="237">
        <f>Q127*H127</f>
        <v>0.0010200000000000001</v>
      </c>
      <c r="S127" s="237">
        <v>0.019</v>
      </c>
      <c r="T127" s="238">
        <f>S127*H127</f>
        <v>0.019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9" t="s">
        <v>164</v>
      </c>
      <c r="AT127" s="239" t="s">
        <v>159</v>
      </c>
      <c r="AU127" s="239" t="s">
        <v>84</v>
      </c>
      <c r="AY127" s="18" t="s">
        <v>157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8" t="s">
        <v>82</v>
      </c>
      <c r="BK127" s="240">
        <f>ROUND(I127*H127,2)</f>
        <v>0</v>
      </c>
      <c r="BL127" s="18" t="s">
        <v>164</v>
      </c>
      <c r="BM127" s="239" t="s">
        <v>539</v>
      </c>
    </row>
    <row r="128" s="2" customFormat="1">
      <c r="A128" s="39"/>
      <c r="B128" s="40"/>
      <c r="C128" s="41"/>
      <c r="D128" s="241" t="s">
        <v>166</v>
      </c>
      <c r="E128" s="41"/>
      <c r="F128" s="242" t="s">
        <v>324</v>
      </c>
      <c r="G128" s="41"/>
      <c r="H128" s="41"/>
      <c r="I128" s="243"/>
      <c r="J128" s="41"/>
      <c r="K128" s="41"/>
      <c r="L128" s="45"/>
      <c r="M128" s="244"/>
      <c r="N128" s="245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166</v>
      </c>
      <c r="AU128" s="18" t="s">
        <v>84</v>
      </c>
    </row>
    <row r="129" s="2" customFormat="1" ht="37.8" customHeight="1">
      <c r="A129" s="39"/>
      <c r="B129" s="40"/>
      <c r="C129" s="228" t="s">
        <v>190</v>
      </c>
      <c r="D129" s="228" t="s">
        <v>159</v>
      </c>
      <c r="E129" s="229" t="s">
        <v>329</v>
      </c>
      <c r="F129" s="230" t="s">
        <v>330</v>
      </c>
      <c r="G129" s="231" t="s">
        <v>286</v>
      </c>
      <c r="H129" s="232">
        <v>1</v>
      </c>
      <c r="I129" s="233"/>
      <c r="J129" s="234">
        <f>ROUND(I129*H129,2)</f>
        <v>0</v>
      </c>
      <c r="K129" s="230" t="s">
        <v>1</v>
      </c>
      <c r="L129" s="45"/>
      <c r="M129" s="235" t="s">
        <v>1</v>
      </c>
      <c r="N129" s="236" t="s">
        <v>39</v>
      </c>
      <c r="O129" s="92"/>
      <c r="P129" s="237">
        <f>O129*H129</f>
        <v>0</v>
      </c>
      <c r="Q129" s="237">
        <v>0.0010200000000000001</v>
      </c>
      <c r="R129" s="237">
        <f>Q129*H129</f>
        <v>0.0010200000000000001</v>
      </c>
      <c r="S129" s="237">
        <v>0.019</v>
      </c>
      <c r="T129" s="238">
        <f>S129*H129</f>
        <v>0.019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164</v>
      </c>
      <c r="AT129" s="239" t="s">
        <v>159</v>
      </c>
      <c r="AU129" s="239" t="s">
        <v>84</v>
      </c>
      <c r="AY129" s="18" t="s">
        <v>157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82</v>
      </c>
      <c r="BK129" s="240">
        <f>ROUND(I129*H129,2)</f>
        <v>0</v>
      </c>
      <c r="BL129" s="18" t="s">
        <v>164</v>
      </c>
      <c r="BM129" s="239" t="s">
        <v>540</v>
      </c>
    </row>
    <row r="130" s="2" customFormat="1">
      <c r="A130" s="39"/>
      <c r="B130" s="40"/>
      <c r="C130" s="41"/>
      <c r="D130" s="241" t="s">
        <v>166</v>
      </c>
      <c r="E130" s="41"/>
      <c r="F130" s="242" t="s">
        <v>332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84</v>
      </c>
    </row>
    <row r="131" s="2" customFormat="1" ht="16.5" customHeight="1">
      <c r="A131" s="39"/>
      <c r="B131" s="40"/>
      <c r="C131" s="228" t="s">
        <v>197</v>
      </c>
      <c r="D131" s="228" t="s">
        <v>159</v>
      </c>
      <c r="E131" s="229" t="s">
        <v>333</v>
      </c>
      <c r="F131" s="230" t="s">
        <v>334</v>
      </c>
      <c r="G131" s="231" t="s">
        <v>310</v>
      </c>
      <c r="H131" s="232">
        <v>1</v>
      </c>
      <c r="I131" s="233"/>
      <c r="J131" s="234">
        <f>ROUND(I131*H131,2)</f>
        <v>0</v>
      </c>
      <c r="K131" s="230" t="s">
        <v>1</v>
      </c>
      <c r="L131" s="45"/>
      <c r="M131" s="235" t="s">
        <v>1</v>
      </c>
      <c r="N131" s="236" t="s">
        <v>39</v>
      </c>
      <c r="O131" s="92"/>
      <c r="P131" s="237">
        <f>O131*H131</f>
        <v>0</v>
      </c>
      <c r="Q131" s="237">
        <v>0.0010200000000000001</v>
      </c>
      <c r="R131" s="237">
        <f>Q131*H131</f>
        <v>0.0010200000000000001</v>
      </c>
      <c r="S131" s="237">
        <v>0.019</v>
      </c>
      <c r="T131" s="238">
        <f>S131*H131</f>
        <v>0.019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164</v>
      </c>
      <c r="AT131" s="239" t="s">
        <v>159</v>
      </c>
      <c r="AU131" s="239" t="s">
        <v>84</v>
      </c>
      <c r="AY131" s="18" t="s">
        <v>157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82</v>
      </c>
      <c r="BK131" s="240">
        <f>ROUND(I131*H131,2)</f>
        <v>0</v>
      </c>
      <c r="BL131" s="18" t="s">
        <v>164</v>
      </c>
      <c r="BM131" s="239" t="s">
        <v>541</v>
      </c>
    </row>
    <row r="132" s="2" customFormat="1">
      <c r="A132" s="39"/>
      <c r="B132" s="40"/>
      <c r="C132" s="41"/>
      <c r="D132" s="241" t="s">
        <v>166</v>
      </c>
      <c r="E132" s="41"/>
      <c r="F132" s="242" t="s">
        <v>336</v>
      </c>
      <c r="G132" s="41"/>
      <c r="H132" s="41"/>
      <c r="I132" s="243"/>
      <c r="J132" s="41"/>
      <c r="K132" s="41"/>
      <c r="L132" s="45"/>
      <c r="M132" s="299"/>
      <c r="N132" s="300"/>
      <c r="O132" s="301"/>
      <c r="P132" s="301"/>
      <c r="Q132" s="301"/>
      <c r="R132" s="301"/>
      <c r="S132" s="301"/>
      <c r="T132" s="302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84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HvdGSXat6uuvtnmeSPEJqx2EzDauEfEfKkEfaVhsb06YgsSG7Oe00CqIpn0VWSMPJ5TVmvk5OQ8Hr0GfB1PVwQ==" hashValue="6C34JV7JmPng6gHu94piK0G3pWgaWRVYXuYiyhenBJODxRGblnKkpKykAiS4eHOJfB2u7zWzyvXffDOAyBLftw==" algorithmName="SHA-512" password="CC35"/>
  <autoFilter ref="C117:K13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126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Výsadba zeleně na p. č. 1677, 1161 a průleh PR3, k. ú. Trboušany</v>
      </c>
      <c r="F7" s="152"/>
      <c r="G7" s="152"/>
      <c r="H7" s="152"/>
      <c r="L7" s="21"/>
    </row>
    <row r="8" s="1" customFormat="1" ht="12" customHeight="1">
      <c r="B8" s="21"/>
      <c r="D8" s="152" t="s">
        <v>127</v>
      </c>
      <c r="L8" s="21"/>
    </row>
    <row r="9" s="2" customFormat="1" ht="16.5" customHeight="1">
      <c r="A9" s="39"/>
      <c r="B9" s="45"/>
      <c r="C9" s="39"/>
      <c r="D9" s="39"/>
      <c r="E9" s="153" t="s">
        <v>542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338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543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9. 7. 2023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2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2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32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34</v>
      </c>
      <c r="E32" s="39"/>
      <c r="F32" s="39"/>
      <c r="G32" s="39"/>
      <c r="H32" s="39"/>
      <c r="I32" s="39"/>
      <c r="J32" s="162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36</v>
      </c>
      <c r="G34" s="39"/>
      <c r="H34" s="39"/>
      <c r="I34" s="163" t="s">
        <v>35</v>
      </c>
      <c r="J34" s="163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38</v>
      </c>
      <c r="E35" s="152" t="s">
        <v>39</v>
      </c>
      <c r="F35" s="165">
        <f>ROUND((SUM(BE123:BE207)),  2)</f>
        <v>0</v>
      </c>
      <c r="G35" s="39"/>
      <c r="H35" s="39"/>
      <c r="I35" s="166">
        <v>0.20999999999999999</v>
      </c>
      <c r="J35" s="165">
        <f>ROUND(((SUM(BE123:BE207))*I35),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40</v>
      </c>
      <c r="F36" s="165">
        <f>ROUND((SUM(BF123:BF207)),  2)</f>
        <v>0</v>
      </c>
      <c r="G36" s="39"/>
      <c r="H36" s="39"/>
      <c r="I36" s="166">
        <v>0.12</v>
      </c>
      <c r="J36" s="165">
        <f>ROUND(((SUM(BF123:BF207))*I36),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41</v>
      </c>
      <c r="F37" s="165">
        <f>ROUND((SUM(BG123:BG207)),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42</v>
      </c>
      <c r="F38" s="165">
        <f>ROUND((SUM(BH123:BH207)),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ROUND((SUM(BI123:BI207)),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44</v>
      </c>
      <c r="E41" s="169"/>
      <c r="F41" s="169"/>
      <c r="G41" s="170" t="s">
        <v>45</v>
      </c>
      <c r="H41" s="171" t="s">
        <v>46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Výsadba zeleně na p. č. 1677, 1161 a průleh PR3, k. ú. Trboušany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542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338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SO3.1 - realizace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Trboušany</v>
      </c>
      <c r="G91" s="41"/>
      <c r="H91" s="41"/>
      <c r="I91" s="33" t="s">
        <v>22</v>
      </c>
      <c r="J91" s="80" t="str">
        <f>IF(J14="","",J14)</f>
        <v>9. 7. 2023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133</v>
      </c>
      <c r="D96" s="187"/>
      <c r="E96" s="187"/>
      <c r="F96" s="187"/>
      <c r="G96" s="187"/>
      <c r="H96" s="187"/>
      <c r="I96" s="187"/>
      <c r="J96" s="188" t="s">
        <v>134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135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136</v>
      </c>
    </row>
    <row r="99" s="9" customFormat="1" ht="24.96" customHeight="1">
      <c r="A99" s="9"/>
      <c r="B99" s="190"/>
      <c r="C99" s="191"/>
      <c r="D99" s="192" t="s">
        <v>137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138</v>
      </c>
      <c r="E100" s="198"/>
      <c r="F100" s="198"/>
      <c r="G100" s="198"/>
      <c r="H100" s="198"/>
      <c r="I100" s="198"/>
      <c r="J100" s="199">
        <f>J125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139</v>
      </c>
      <c r="E101" s="198"/>
      <c r="F101" s="198"/>
      <c r="G101" s="198"/>
      <c r="H101" s="198"/>
      <c r="I101" s="198"/>
      <c r="J101" s="199">
        <f>J170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85" t="str">
        <f>E7</f>
        <v>Výsadba zeleně na p. č. 1677, 1161 a průleh PR3, k. ú. Trboušany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127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5" t="s">
        <v>542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338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SO3.1 - realizace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>Trboušany</v>
      </c>
      <c r="G117" s="41"/>
      <c r="H117" s="41"/>
      <c r="I117" s="33" t="s">
        <v>22</v>
      </c>
      <c r="J117" s="80" t="str">
        <f>IF(J14="","",J14)</f>
        <v>9. 7. 2023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 xml:space="preserve"> </v>
      </c>
      <c r="G119" s="41"/>
      <c r="H119" s="41"/>
      <c r="I119" s="33" t="s">
        <v>30</v>
      </c>
      <c r="J119" s="37" t="str">
        <f>E23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IF(E20="","",E20)</f>
        <v>Vyplň údaj</v>
      </c>
      <c r="G120" s="41"/>
      <c r="H120" s="41"/>
      <c r="I120" s="33" t="s">
        <v>32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143</v>
      </c>
      <c r="D122" s="204" t="s">
        <v>59</v>
      </c>
      <c r="E122" s="204" t="s">
        <v>55</v>
      </c>
      <c r="F122" s="204" t="s">
        <v>56</v>
      </c>
      <c r="G122" s="204" t="s">
        <v>144</v>
      </c>
      <c r="H122" s="204" t="s">
        <v>145</v>
      </c>
      <c r="I122" s="204" t="s">
        <v>146</v>
      </c>
      <c r="J122" s="204" t="s">
        <v>134</v>
      </c>
      <c r="K122" s="205" t="s">
        <v>147</v>
      </c>
      <c r="L122" s="206"/>
      <c r="M122" s="101" t="s">
        <v>1</v>
      </c>
      <c r="N122" s="102" t="s">
        <v>38</v>
      </c>
      <c r="O122" s="102" t="s">
        <v>148</v>
      </c>
      <c r="P122" s="102" t="s">
        <v>149</v>
      </c>
      <c r="Q122" s="102" t="s">
        <v>150</v>
      </c>
      <c r="R122" s="102" t="s">
        <v>151</v>
      </c>
      <c r="S122" s="102" t="s">
        <v>152</v>
      </c>
      <c r="T122" s="103" t="s">
        <v>153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154</v>
      </c>
      <c r="D123" s="41"/>
      <c r="E123" s="41"/>
      <c r="F123" s="41"/>
      <c r="G123" s="41"/>
      <c r="H123" s="41"/>
      <c r="I123" s="41"/>
      <c r="J123" s="207">
        <f>BK123</f>
        <v>0</v>
      </c>
      <c r="K123" s="41"/>
      <c r="L123" s="45"/>
      <c r="M123" s="104"/>
      <c r="N123" s="208"/>
      <c r="O123" s="105"/>
      <c r="P123" s="209">
        <f>P124</f>
        <v>0</v>
      </c>
      <c r="Q123" s="105"/>
      <c r="R123" s="209">
        <f>R124</f>
        <v>25.548837000000006</v>
      </c>
      <c r="S123" s="105"/>
      <c r="T123" s="210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73</v>
      </c>
      <c r="AU123" s="18" t="s">
        <v>136</v>
      </c>
      <c r="BK123" s="211">
        <f>BK124</f>
        <v>0</v>
      </c>
    </row>
    <row r="124" s="12" customFormat="1" ht="25.92" customHeight="1">
      <c r="A124" s="12"/>
      <c r="B124" s="212"/>
      <c r="C124" s="213"/>
      <c r="D124" s="214" t="s">
        <v>73</v>
      </c>
      <c r="E124" s="215" t="s">
        <v>155</v>
      </c>
      <c r="F124" s="215" t="s">
        <v>156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P125+P170</f>
        <v>0</v>
      </c>
      <c r="Q124" s="220"/>
      <c r="R124" s="221">
        <f>R125+R170</f>
        <v>25.548837000000006</v>
      </c>
      <c r="S124" s="220"/>
      <c r="T124" s="222">
        <f>T125+T170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82</v>
      </c>
      <c r="AT124" s="224" t="s">
        <v>73</v>
      </c>
      <c r="AU124" s="224" t="s">
        <v>74</v>
      </c>
      <c r="AY124" s="223" t="s">
        <v>157</v>
      </c>
      <c r="BK124" s="225">
        <f>BK125+BK170</f>
        <v>0</v>
      </c>
    </row>
    <row r="125" s="12" customFormat="1" ht="22.8" customHeight="1">
      <c r="A125" s="12"/>
      <c r="B125" s="212"/>
      <c r="C125" s="213"/>
      <c r="D125" s="214" t="s">
        <v>73</v>
      </c>
      <c r="E125" s="226" t="s">
        <v>82</v>
      </c>
      <c r="F125" s="226" t="s">
        <v>158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SUM(P126:P169)</f>
        <v>0</v>
      </c>
      <c r="Q125" s="220"/>
      <c r="R125" s="221">
        <f>SUM(R126:R169)</f>
        <v>10.206032</v>
      </c>
      <c r="S125" s="220"/>
      <c r="T125" s="222">
        <f>SUM(T126:T169)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82</v>
      </c>
      <c r="AT125" s="224" t="s">
        <v>73</v>
      </c>
      <c r="AU125" s="224" t="s">
        <v>82</v>
      </c>
      <c r="AY125" s="223" t="s">
        <v>157</v>
      </c>
      <c r="BK125" s="225">
        <f>SUM(BK126:BK169)</f>
        <v>0</v>
      </c>
    </row>
    <row r="126" s="2" customFormat="1" ht="24.15" customHeight="1">
      <c r="A126" s="39"/>
      <c r="B126" s="40"/>
      <c r="C126" s="228" t="s">
        <v>82</v>
      </c>
      <c r="D126" s="228" t="s">
        <v>159</v>
      </c>
      <c r="E126" s="229" t="s">
        <v>544</v>
      </c>
      <c r="F126" s="230" t="s">
        <v>545</v>
      </c>
      <c r="G126" s="231" t="s">
        <v>178</v>
      </c>
      <c r="H126" s="232">
        <v>5105</v>
      </c>
      <c r="I126" s="233"/>
      <c r="J126" s="234">
        <f>ROUND(I126*H126,2)</f>
        <v>0</v>
      </c>
      <c r="K126" s="230" t="s">
        <v>163</v>
      </c>
      <c r="L126" s="45"/>
      <c r="M126" s="235" t="s">
        <v>1</v>
      </c>
      <c r="N126" s="236" t="s">
        <v>39</v>
      </c>
      <c r="O126" s="92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9" t="s">
        <v>164</v>
      </c>
      <c r="AT126" s="239" t="s">
        <v>159</v>
      </c>
      <c r="AU126" s="239" t="s">
        <v>84</v>
      </c>
      <c r="AY126" s="18" t="s">
        <v>157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82</v>
      </c>
      <c r="BK126" s="240">
        <f>ROUND(I126*H126,2)</f>
        <v>0</v>
      </c>
      <c r="BL126" s="18" t="s">
        <v>164</v>
      </c>
      <c r="BM126" s="239" t="s">
        <v>546</v>
      </c>
    </row>
    <row r="127" s="2" customFormat="1">
      <c r="A127" s="39"/>
      <c r="B127" s="40"/>
      <c r="C127" s="41"/>
      <c r="D127" s="241" t="s">
        <v>166</v>
      </c>
      <c r="E127" s="41"/>
      <c r="F127" s="242" t="s">
        <v>547</v>
      </c>
      <c r="G127" s="41"/>
      <c r="H127" s="41"/>
      <c r="I127" s="243"/>
      <c r="J127" s="41"/>
      <c r="K127" s="41"/>
      <c r="L127" s="45"/>
      <c r="M127" s="244"/>
      <c r="N127" s="245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166</v>
      </c>
      <c r="AU127" s="18" t="s">
        <v>84</v>
      </c>
    </row>
    <row r="128" s="2" customFormat="1" ht="24.15" customHeight="1">
      <c r="A128" s="39"/>
      <c r="B128" s="40"/>
      <c r="C128" s="228" t="s">
        <v>84</v>
      </c>
      <c r="D128" s="228" t="s">
        <v>159</v>
      </c>
      <c r="E128" s="229" t="s">
        <v>203</v>
      </c>
      <c r="F128" s="230" t="s">
        <v>204</v>
      </c>
      <c r="G128" s="231" t="s">
        <v>178</v>
      </c>
      <c r="H128" s="232">
        <v>14921</v>
      </c>
      <c r="I128" s="233"/>
      <c r="J128" s="234">
        <f>ROUND(I128*H128,2)</f>
        <v>0</v>
      </c>
      <c r="K128" s="230" t="s">
        <v>163</v>
      </c>
      <c r="L128" s="45"/>
      <c r="M128" s="235" t="s">
        <v>1</v>
      </c>
      <c r="N128" s="236" t="s">
        <v>39</v>
      </c>
      <c r="O128" s="92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9" t="s">
        <v>164</v>
      </c>
      <c r="AT128" s="239" t="s">
        <v>159</v>
      </c>
      <c r="AU128" s="239" t="s">
        <v>84</v>
      </c>
      <c r="AY128" s="18" t="s">
        <v>157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8" t="s">
        <v>82</v>
      </c>
      <c r="BK128" s="240">
        <f>ROUND(I128*H128,2)</f>
        <v>0</v>
      </c>
      <c r="BL128" s="18" t="s">
        <v>164</v>
      </c>
      <c r="BM128" s="239" t="s">
        <v>548</v>
      </c>
    </row>
    <row r="129" s="2" customFormat="1">
      <c r="A129" s="39"/>
      <c r="B129" s="40"/>
      <c r="C129" s="41"/>
      <c r="D129" s="241" t="s">
        <v>166</v>
      </c>
      <c r="E129" s="41"/>
      <c r="F129" s="242" t="s">
        <v>206</v>
      </c>
      <c r="G129" s="41"/>
      <c r="H129" s="41"/>
      <c r="I129" s="243"/>
      <c r="J129" s="41"/>
      <c r="K129" s="41"/>
      <c r="L129" s="45"/>
      <c r="M129" s="244"/>
      <c r="N129" s="245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84</v>
      </c>
    </row>
    <row r="130" s="2" customFormat="1" ht="33" customHeight="1">
      <c r="A130" s="39"/>
      <c r="B130" s="40"/>
      <c r="C130" s="228" t="s">
        <v>100</v>
      </c>
      <c r="D130" s="228" t="s">
        <v>159</v>
      </c>
      <c r="E130" s="229" t="s">
        <v>341</v>
      </c>
      <c r="F130" s="230" t="s">
        <v>342</v>
      </c>
      <c r="G130" s="231" t="s">
        <v>343</v>
      </c>
      <c r="H130" s="232">
        <v>908</v>
      </c>
      <c r="I130" s="233"/>
      <c r="J130" s="234">
        <f>ROUND(I130*H130,2)</f>
        <v>0</v>
      </c>
      <c r="K130" s="230" t="s">
        <v>163</v>
      </c>
      <c r="L130" s="45"/>
      <c r="M130" s="235" t="s">
        <v>1</v>
      </c>
      <c r="N130" s="236" t="s">
        <v>39</v>
      </c>
      <c r="O130" s="92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9" t="s">
        <v>164</v>
      </c>
      <c r="AT130" s="239" t="s">
        <v>159</v>
      </c>
      <c r="AU130" s="239" t="s">
        <v>84</v>
      </c>
      <c r="AY130" s="18" t="s">
        <v>157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82</v>
      </c>
      <c r="BK130" s="240">
        <f>ROUND(I130*H130,2)</f>
        <v>0</v>
      </c>
      <c r="BL130" s="18" t="s">
        <v>164</v>
      </c>
      <c r="BM130" s="239" t="s">
        <v>549</v>
      </c>
    </row>
    <row r="131" s="2" customFormat="1">
      <c r="A131" s="39"/>
      <c r="B131" s="40"/>
      <c r="C131" s="41"/>
      <c r="D131" s="241" t="s">
        <v>166</v>
      </c>
      <c r="E131" s="41"/>
      <c r="F131" s="242" t="s">
        <v>345</v>
      </c>
      <c r="G131" s="41"/>
      <c r="H131" s="41"/>
      <c r="I131" s="243"/>
      <c r="J131" s="41"/>
      <c r="K131" s="41"/>
      <c r="L131" s="45"/>
      <c r="M131" s="244"/>
      <c r="N131" s="245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166</v>
      </c>
      <c r="AU131" s="18" t="s">
        <v>84</v>
      </c>
    </row>
    <row r="132" s="2" customFormat="1" ht="33" customHeight="1">
      <c r="A132" s="39"/>
      <c r="B132" s="40"/>
      <c r="C132" s="228" t="s">
        <v>164</v>
      </c>
      <c r="D132" s="228" t="s">
        <v>159</v>
      </c>
      <c r="E132" s="229" t="s">
        <v>550</v>
      </c>
      <c r="F132" s="230" t="s">
        <v>551</v>
      </c>
      <c r="G132" s="231" t="s">
        <v>343</v>
      </c>
      <c r="H132" s="232">
        <v>1709</v>
      </c>
      <c r="I132" s="233"/>
      <c r="J132" s="234">
        <f>ROUND(I132*H132,2)</f>
        <v>0</v>
      </c>
      <c r="K132" s="230" t="s">
        <v>163</v>
      </c>
      <c r="L132" s="45"/>
      <c r="M132" s="235" t="s">
        <v>1</v>
      </c>
      <c r="N132" s="236" t="s">
        <v>39</v>
      </c>
      <c r="O132" s="92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9" t="s">
        <v>164</v>
      </c>
      <c r="AT132" s="239" t="s">
        <v>159</v>
      </c>
      <c r="AU132" s="239" t="s">
        <v>84</v>
      </c>
      <c r="AY132" s="18" t="s">
        <v>157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8" t="s">
        <v>82</v>
      </c>
      <c r="BK132" s="240">
        <f>ROUND(I132*H132,2)</f>
        <v>0</v>
      </c>
      <c r="BL132" s="18" t="s">
        <v>164</v>
      </c>
      <c r="BM132" s="239" t="s">
        <v>552</v>
      </c>
    </row>
    <row r="133" s="2" customFormat="1">
      <c r="A133" s="39"/>
      <c r="B133" s="40"/>
      <c r="C133" s="41"/>
      <c r="D133" s="241" t="s">
        <v>166</v>
      </c>
      <c r="E133" s="41"/>
      <c r="F133" s="242" t="s">
        <v>553</v>
      </c>
      <c r="G133" s="41"/>
      <c r="H133" s="41"/>
      <c r="I133" s="243"/>
      <c r="J133" s="41"/>
      <c r="K133" s="41"/>
      <c r="L133" s="45"/>
      <c r="M133" s="244"/>
      <c r="N133" s="245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166</v>
      </c>
      <c r="AU133" s="18" t="s">
        <v>84</v>
      </c>
    </row>
    <row r="134" s="2" customFormat="1" ht="33" customHeight="1">
      <c r="A134" s="39"/>
      <c r="B134" s="40"/>
      <c r="C134" s="228" t="s">
        <v>190</v>
      </c>
      <c r="D134" s="228" t="s">
        <v>159</v>
      </c>
      <c r="E134" s="229" t="s">
        <v>346</v>
      </c>
      <c r="F134" s="230" t="s">
        <v>347</v>
      </c>
      <c r="G134" s="231" t="s">
        <v>343</v>
      </c>
      <c r="H134" s="232">
        <v>8</v>
      </c>
      <c r="I134" s="233"/>
      <c r="J134" s="234">
        <f>ROUND(I134*H134,2)</f>
        <v>0</v>
      </c>
      <c r="K134" s="230" t="s">
        <v>163</v>
      </c>
      <c r="L134" s="45"/>
      <c r="M134" s="235" t="s">
        <v>1</v>
      </c>
      <c r="N134" s="236" t="s">
        <v>39</v>
      </c>
      <c r="O134" s="92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164</v>
      </c>
      <c r="AT134" s="239" t="s">
        <v>159</v>
      </c>
      <c r="AU134" s="239" t="s">
        <v>84</v>
      </c>
      <c r="AY134" s="18" t="s">
        <v>157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82</v>
      </c>
      <c r="BK134" s="240">
        <f>ROUND(I134*H134,2)</f>
        <v>0</v>
      </c>
      <c r="BL134" s="18" t="s">
        <v>164</v>
      </c>
      <c r="BM134" s="239" t="s">
        <v>554</v>
      </c>
    </row>
    <row r="135" s="2" customFormat="1">
      <c r="A135" s="39"/>
      <c r="B135" s="40"/>
      <c r="C135" s="41"/>
      <c r="D135" s="241" t="s">
        <v>166</v>
      </c>
      <c r="E135" s="41"/>
      <c r="F135" s="242" t="s">
        <v>349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84</v>
      </c>
    </row>
    <row r="136" s="2" customFormat="1" ht="24.15" customHeight="1">
      <c r="A136" s="39"/>
      <c r="B136" s="40"/>
      <c r="C136" s="228" t="s">
        <v>197</v>
      </c>
      <c r="D136" s="228" t="s">
        <v>159</v>
      </c>
      <c r="E136" s="229" t="s">
        <v>358</v>
      </c>
      <c r="F136" s="230" t="s">
        <v>359</v>
      </c>
      <c r="G136" s="231" t="s">
        <v>178</v>
      </c>
      <c r="H136" s="232">
        <v>15837</v>
      </c>
      <c r="I136" s="233"/>
      <c r="J136" s="234">
        <f>ROUND(I136*H136,2)</f>
        <v>0</v>
      </c>
      <c r="K136" s="230" t="s">
        <v>163</v>
      </c>
      <c r="L136" s="45"/>
      <c r="M136" s="235" t="s">
        <v>1</v>
      </c>
      <c r="N136" s="236" t="s">
        <v>39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164</v>
      </c>
      <c r="AT136" s="239" t="s">
        <v>159</v>
      </c>
      <c r="AU136" s="239" t="s">
        <v>84</v>
      </c>
      <c r="AY136" s="18" t="s">
        <v>157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82</v>
      </c>
      <c r="BK136" s="240">
        <f>ROUND(I136*H136,2)</f>
        <v>0</v>
      </c>
      <c r="BL136" s="18" t="s">
        <v>164</v>
      </c>
      <c r="BM136" s="239" t="s">
        <v>555</v>
      </c>
    </row>
    <row r="137" s="2" customFormat="1">
      <c r="A137" s="39"/>
      <c r="B137" s="40"/>
      <c r="C137" s="41"/>
      <c r="D137" s="241" t="s">
        <v>166</v>
      </c>
      <c r="E137" s="41"/>
      <c r="F137" s="242" t="s">
        <v>361</v>
      </c>
      <c r="G137" s="41"/>
      <c r="H137" s="41"/>
      <c r="I137" s="243"/>
      <c r="J137" s="41"/>
      <c r="K137" s="41"/>
      <c r="L137" s="45"/>
      <c r="M137" s="244"/>
      <c r="N137" s="245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84</v>
      </c>
    </row>
    <row r="138" s="2" customFormat="1" ht="21.75" customHeight="1">
      <c r="A138" s="39"/>
      <c r="B138" s="40"/>
      <c r="C138" s="228" t="s">
        <v>202</v>
      </c>
      <c r="D138" s="228" t="s">
        <v>159</v>
      </c>
      <c r="E138" s="229" t="s">
        <v>251</v>
      </c>
      <c r="F138" s="230" t="s">
        <v>252</v>
      </c>
      <c r="G138" s="231" t="s">
        <v>178</v>
      </c>
      <c r="H138" s="232">
        <v>15837</v>
      </c>
      <c r="I138" s="233"/>
      <c r="J138" s="234">
        <f>ROUND(I138*H138,2)</f>
        <v>0</v>
      </c>
      <c r="K138" s="230" t="s">
        <v>163</v>
      </c>
      <c r="L138" s="45"/>
      <c r="M138" s="235" t="s">
        <v>1</v>
      </c>
      <c r="N138" s="236" t="s">
        <v>39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164</v>
      </c>
      <c r="AT138" s="239" t="s">
        <v>159</v>
      </c>
      <c r="AU138" s="239" t="s">
        <v>84</v>
      </c>
      <c r="AY138" s="18" t="s">
        <v>157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82</v>
      </c>
      <c r="BK138" s="240">
        <f>ROUND(I138*H138,2)</f>
        <v>0</v>
      </c>
      <c r="BL138" s="18" t="s">
        <v>164</v>
      </c>
      <c r="BM138" s="239" t="s">
        <v>556</v>
      </c>
    </row>
    <row r="139" s="2" customFormat="1">
      <c r="A139" s="39"/>
      <c r="B139" s="40"/>
      <c r="C139" s="41"/>
      <c r="D139" s="241" t="s">
        <v>166</v>
      </c>
      <c r="E139" s="41"/>
      <c r="F139" s="242" t="s">
        <v>254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84</v>
      </c>
    </row>
    <row r="140" s="2" customFormat="1" ht="21.75" customHeight="1">
      <c r="A140" s="39"/>
      <c r="B140" s="40"/>
      <c r="C140" s="228" t="s">
        <v>207</v>
      </c>
      <c r="D140" s="228" t="s">
        <v>159</v>
      </c>
      <c r="E140" s="229" t="s">
        <v>261</v>
      </c>
      <c r="F140" s="230" t="s">
        <v>262</v>
      </c>
      <c r="G140" s="231" t="s">
        <v>178</v>
      </c>
      <c r="H140" s="232">
        <v>15837</v>
      </c>
      <c r="I140" s="233"/>
      <c r="J140" s="234">
        <f>ROUND(I140*H140,2)</f>
        <v>0</v>
      </c>
      <c r="K140" s="230" t="s">
        <v>163</v>
      </c>
      <c r="L140" s="45"/>
      <c r="M140" s="235" t="s">
        <v>1</v>
      </c>
      <c r="N140" s="236" t="s">
        <v>39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164</v>
      </c>
      <c r="AT140" s="239" t="s">
        <v>159</v>
      </c>
      <c r="AU140" s="239" t="s">
        <v>84</v>
      </c>
      <c r="AY140" s="18" t="s">
        <v>157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82</v>
      </c>
      <c r="BK140" s="240">
        <f>ROUND(I140*H140,2)</f>
        <v>0</v>
      </c>
      <c r="BL140" s="18" t="s">
        <v>164</v>
      </c>
      <c r="BM140" s="239" t="s">
        <v>557</v>
      </c>
    </row>
    <row r="141" s="2" customFormat="1">
      <c r="A141" s="39"/>
      <c r="B141" s="40"/>
      <c r="C141" s="41"/>
      <c r="D141" s="241" t="s">
        <v>166</v>
      </c>
      <c r="E141" s="41"/>
      <c r="F141" s="242" t="s">
        <v>264</v>
      </c>
      <c r="G141" s="41"/>
      <c r="H141" s="41"/>
      <c r="I141" s="243"/>
      <c r="J141" s="41"/>
      <c r="K141" s="41"/>
      <c r="L141" s="45"/>
      <c r="M141" s="244"/>
      <c r="N141" s="245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166</v>
      </c>
      <c r="AU141" s="18" t="s">
        <v>84</v>
      </c>
    </row>
    <row r="142" s="2" customFormat="1" ht="24.15" customHeight="1">
      <c r="A142" s="39"/>
      <c r="B142" s="40"/>
      <c r="C142" s="228" t="s">
        <v>214</v>
      </c>
      <c r="D142" s="228" t="s">
        <v>159</v>
      </c>
      <c r="E142" s="229" t="s">
        <v>364</v>
      </c>
      <c r="F142" s="230" t="s">
        <v>365</v>
      </c>
      <c r="G142" s="231" t="s">
        <v>343</v>
      </c>
      <c r="H142" s="232">
        <v>908</v>
      </c>
      <c r="I142" s="233"/>
      <c r="J142" s="234">
        <f>ROUND(I142*H142,2)</f>
        <v>0</v>
      </c>
      <c r="K142" s="230" t="s">
        <v>163</v>
      </c>
      <c r="L142" s="45"/>
      <c r="M142" s="235" t="s">
        <v>1</v>
      </c>
      <c r="N142" s="236" t="s">
        <v>39</v>
      </c>
      <c r="O142" s="92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164</v>
      </c>
      <c r="AT142" s="239" t="s">
        <v>159</v>
      </c>
      <c r="AU142" s="239" t="s">
        <v>84</v>
      </c>
      <c r="AY142" s="18" t="s">
        <v>157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82</v>
      </c>
      <c r="BK142" s="240">
        <f>ROUND(I142*H142,2)</f>
        <v>0</v>
      </c>
      <c r="BL142" s="18" t="s">
        <v>164</v>
      </c>
      <c r="BM142" s="239" t="s">
        <v>558</v>
      </c>
    </row>
    <row r="143" s="2" customFormat="1">
      <c r="A143" s="39"/>
      <c r="B143" s="40"/>
      <c r="C143" s="41"/>
      <c r="D143" s="241" t="s">
        <v>166</v>
      </c>
      <c r="E143" s="41"/>
      <c r="F143" s="242" t="s">
        <v>367</v>
      </c>
      <c r="G143" s="41"/>
      <c r="H143" s="41"/>
      <c r="I143" s="243"/>
      <c r="J143" s="41"/>
      <c r="K143" s="41"/>
      <c r="L143" s="45"/>
      <c r="M143" s="244"/>
      <c r="N143" s="245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166</v>
      </c>
      <c r="AU143" s="18" t="s">
        <v>84</v>
      </c>
    </row>
    <row r="144" s="2" customFormat="1" ht="24.15" customHeight="1">
      <c r="A144" s="39"/>
      <c r="B144" s="40"/>
      <c r="C144" s="228" t="s">
        <v>221</v>
      </c>
      <c r="D144" s="228" t="s">
        <v>159</v>
      </c>
      <c r="E144" s="229" t="s">
        <v>559</v>
      </c>
      <c r="F144" s="230" t="s">
        <v>560</v>
      </c>
      <c r="G144" s="231" t="s">
        <v>343</v>
      </c>
      <c r="H144" s="232">
        <v>1709</v>
      </c>
      <c r="I144" s="233"/>
      <c r="J144" s="234">
        <f>ROUND(I144*H144,2)</f>
        <v>0</v>
      </c>
      <c r="K144" s="230" t="s">
        <v>163</v>
      </c>
      <c r="L144" s="45"/>
      <c r="M144" s="235" t="s">
        <v>1</v>
      </c>
      <c r="N144" s="236" t="s">
        <v>39</v>
      </c>
      <c r="O144" s="92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164</v>
      </c>
      <c r="AT144" s="239" t="s">
        <v>159</v>
      </c>
      <c r="AU144" s="239" t="s">
        <v>84</v>
      </c>
      <c r="AY144" s="18" t="s">
        <v>157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82</v>
      </c>
      <c r="BK144" s="240">
        <f>ROUND(I144*H144,2)</f>
        <v>0</v>
      </c>
      <c r="BL144" s="18" t="s">
        <v>164</v>
      </c>
      <c r="BM144" s="239" t="s">
        <v>561</v>
      </c>
    </row>
    <row r="145" s="2" customFormat="1">
      <c r="A145" s="39"/>
      <c r="B145" s="40"/>
      <c r="C145" s="41"/>
      <c r="D145" s="241" t="s">
        <v>166</v>
      </c>
      <c r="E145" s="41"/>
      <c r="F145" s="242" t="s">
        <v>562</v>
      </c>
      <c r="G145" s="41"/>
      <c r="H145" s="41"/>
      <c r="I145" s="243"/>
      <c r="J145" s="41"/>
      <c r="K145" s="41"/>
      <c r="L145" s="45"/>
      <c r="M145" s="244"/>
      <c r="N145" s="245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84</v>
      </c>
    </row>
    <row r="146" s="2" customFormat="1" ht="24.15" customHeight="1">
      <c r="A146" s="39"/>
      <c r="B146" s="40"/>
      <c r="C146" s="228" t="s">
        <v>227</v>
      </c>
      <c r="D146" s="228" t="s">
        <v>159</v>
      </c>
      <c r="E146" s="229" t="s">
        <v>368</v>
      </c>
      <c r="F146" s="230" t="s">
        <v>369</v>
      </c>
      <c r="G146" s="231" t="s">
        <v>343</v>
      </c>
      <c r="H146" s="232">
        <v>8</v>
      </c>
      <c r="I146" s="233"/>
      <c r="J146" s="234">
        <f>ROUND(I146*H146,2)</f>
        <v>0</v>
      </c>
      <c r="K146" s="230" t="s">
        <v>163</v>
      </c>
      <c r="L146" s="45"/>
      <c r="M146" s="235" t="s">
        <v>1</v>
      </c>
      <c r="N146" s="236" t="s">
        <v>39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164</v>
      </c>
      <c r="AT146" s="239" t="s">
        <v>159</v>
      </c>
      <c r="AU146" s="239" t="s">
        <v>84</v>
      </c>
      <c r="AY146" s="18" t="s">
        <v>157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82</v>
      </c>
      <c r="BK146" s="240">
        <f>ROUND(I146*H146,2)</f>
        <v>0</v>
      </c>
      <c r="BL146" s="18" t="s">
        <v>164</v>
      </c>
      <c r="BM146" s="239" t="s">
        <v>563</v>
      </c>
    </row>
    <row r="147" s="2" customFormat="1">
      <c r="A147" s="39"/>
      <c r="B147" s="40"/>
      <c r="C147" s="41"/>
      <c r="D147" s="241" t="s">
        <v>166</v>
      </c>
      <c r="E147" s="41"/>
      <c r="F147" s="242" t="s">
        <v>371</v>
      </c>
      <c r="G147" s="41"/>
      <c r="H147" s="41"/>
      <c r="I147" s="243"/>
      <c r="J147" s="41"/>
      <c r="K147" s="41"/>
      <c r="L147" s="45"/>
      <c r="M147" s="244"/>
      <c r="N147" s="245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166</v>
      </c>
      <c r="AU147" s="18" t="s">
        <v>84</v>
      </c>
    </row>
    <row r="148" s="2" customFormat="1" ht="33" customHeight="1">
      <c r="A148" s="39"/>
      <c r="B148" s="40"/>
      <c r="C148" s="228" t="s">
        <v>8</v>
      </c>
      <c r="D148" s="228" t="s">
        <v>159</v>
      </c>
      <c r="E148" s="229" t="s">
        <v>380</v>
      </c>
      <c r="F148" s="230" t="s">
        <v>381</v>
      </c>
      <c r="G148" s="231" t="s">
        <v>343</v>
      </c>
      <c r="H148" s="232">
        <v>8</v>
      </c>
      <c r="I148" s="233"/>
      <c r="J148" s="234">
        <f>ROUND(I148*H148,2)</f>
        <v>0</v>
      </c>
      <c r="K148" s="230" t="s">
        <v>163</v>
      </c>
      <c r="L148" s="45"/>
      <c r="M148" s="235" t="s">
        <v>1</v>
      </c>
      <c r="N148" s="236" t="s">
        <v>39</v>
      </c>
      <c r="O148" s="92"/>
      <c r="P148" s="237">
        <f>O148*H148</f>
        <v>0</v>
      </c>
      <c r="Q148" s="237">
        <v>5.3999999999999998E-05</v>
      </c>
      <c r="R148" s="237">
        <f>Q148*H148</f>
        <v>0.00043199999999999998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164</v>
      </c>
      <c r="AT148" s="239" t="s">
        <v>159</v>
      </c>
      <c r="AU148" s="239" t="s">
        <v>84</v>
      </c>
      <c r="AY148" s="18" t="s">
        <v>157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82</v>
      </c>
      <c r="BK148" s="240">
        <f>ROUND(I148*H148,2)</f>
        <v>0</v>
      </c>
      <c r="BL148" s="18" t="s">
        <v>164</v>
      </c>
      <c r="BM148" s="239" t="s">
        <v>564</v>
      </c>
    </row>
    <row r="149" s="2" customFormat="1">
      <c r="A149" s="39"/>
      <c r="B149" s="40"/>
      <c r="C149" s="41"/>
      <c r="D149" s="241" t="s">
        <v>166</v>
      </c>
      <c r="E149" s="41"/>
      <c r="F149" s="242" t="s">
        <v>383</v>
      </c>
      <c r="G149" s="41"/>
      <c r="H149" s="41"/>
      <c r="I149" s="243"/>
      <c r="J149" s="41"/>
      <c r="K149" s="41"/>
      <c r="L149" s="45"/>
      <c r="M149" s="244"/>
      <c r="N149" s="245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84</v>
      </c>
    </row>
    <row r="150" s="2" customFormat="1" ht="24.15" customHeight="1">
      <c r="A150" s="39"/>
      <c r="B150" s="40"/>
      <c r="C150" s="228" t="s">
        <v>239</v>
      </c>
      <c r="D150" s="228" t="s">
        <v>159</v>
      </c>
      <c r="E150" s="229" t="s">
        <v>565</v>
      </c>
      <c r="F150" s="230" t="s">
        <v>566</v>
      </c>
      <c r="G150" s="231" t="s">
        <v>567</v>
      </c>
      <c r="H150" s="232">
        <v>99.859999999999999</v>
      </c>
      <c r="I150" s="233"/>
      <c r="J150" s="234">
        <f>ROUND(I150*H150,2)</f>
        <v>0</v>
      </c>
      <c r="K150" s="230" t="s">
        <v>163</v>
      </c>
      <c r="L150" s="45"/>
      <c r="M150" s="235" t="s">
        <v>1</v>
      </c>
      <c r="N150" s="236" t="s">
        <v>39</v>
      </c>
      <c r="O150" s="92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164</v>
      </c>
      <c r="AT150" s="239" t="s">
        <v>159</v>
      </c>
      <c r="AU150" s="239" t="s">
        <v>84</v>
      </c>
      <c r="AY150" s="18" t="s">
        <v>157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82</v>
      </c>
      <c r="BK150" s="240">
        <f>ROUND(I150*H150,2)</f>
        <v>0</v>
      </c>
      <c r="BL150" s="18" t="s">
        <v>164</v>
      </c>
      <c r="BM150" s="239" t="s">
        <v>568</v>
      </c>
    </row>
    <row r="151" s="2" customFormat="1">
      <c r="A151" s="39"/>
      <c r="B151" s="40"/>
      <c r="C151" s="41"/>
      <c r="D151" s="241" t="s">
        <v>166</v>
      </c>
      <c r="E151" s="41"/>
      <c r="F151" s="242" t="s">
        <v>569</v>
      </c>
      <c r="G151" s="41"/>
      <c r="H151" s="41"/>
      <c r="I151" s="243"/>
      <c r="J151" s="41"/>
      <c r="K151" s="41"/>
      <c r="L151" s="45"/>
      <c r="M151" s="244"/>
      <c r="N151" s="245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166</v>
      </c>
      <c r="AU151" s="18" t="s">
        <v>84</v>
      </c>
    </row>
    <row r="152" s="2" customFormat="1" ht="24.15" customHeight="1">
      <c r="A152" s="39"/>
      <c r="B152" s="40"/>
      <c r="C152" s="228" t="s">
        <v>245</v>
      </c>
      <c r="D152" s="228" t="s">
        <v>159</v>
      </c>
      <c r="E152" s="229" t="s">
        <v>403</v>
      </c>
      <c r="F152" s="230" t="s">
        <v>404</v>
      </c>
      <c r="G152" s="231" t="s">
        <v>178</v>
      </c>
      <c r="H152" s="232">
        <v>916</v>
      </c>
      <c r="I152" s="233"/>
      <c r="J152" s="234">
        <f>ROUND(I152*H152,2)</f>
        <v>0</v>
      </c>
      <c r="K152" s="230" t="s">
        <v>163</v>
      </c>
      <c r="L152" s="45"/>
      <c r="M152" s="235" t="s">
        <v>1</v>
      </c>
      <c r="N152" s="236" t="s">
        <v>39</v>
      </c>
      <c r="O152" s="92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164</v>
      </c>
      <c r="AT152" s="239" t="s">
        <v>159</v>
      </c>
      <c r="AU152" s="239" t="s">
        <v>84</v>
      </c>
      <c r="AY152" s="18" t="s">
        <v>157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82</v>
      </c>
      <c r="BK152" s="240">
        <f>ROUND(I152*H152,2)</f>
        <v>0</v>
      </c>
      <c r="BL152" s="18" t="s">
        <v>164</v>
      </c>
      <c r="BM152" s="239" t="s">
        <v>570</v>
      </c>
    </row>
    <row r="153" s="2" customFormat="1">
      <c r="A153" s="39"/>
      <c r="B153" s="40"/>
      <c r="C153" s="41"/>
      <c r="D153" s="241" t="s">
        <v>166</v>
      </c>
      <c r="E153" s="41"/>
      <c r="F153" s="242" t="s">
        <v>406</v>
      </c>
      <c r="G153" s="41"/>
      <c r="H153" s="41"/>
      <c r="I153" s="243"/>
      <c r="J153" s="41"/>
      <c r="K153" s="41"/>
      <c r="L153" s="45"/>
      <c r="M153" s="244"/>
      <c r="N153" s="245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166</v>
      </c>
      <c r="AU153" s="18" t="s">
        <v>84</v>
      </c>
    </row>
    <row r="154" s="2" customFormat="1" ht="16.5" customHeight="1">
      <c r="A154" s="39"/>
      <c r="B154" s="40"/>
      <c r="C154" s="289" t="s">
        <v>250</v>
      </c>
      <c r="D154" s="289" t="s">
        <v>277</v>
      </c>
      <c r="E154" s="290" t="s">
        <v>407</v>
      </c>
      <c r="F154" s="291" t="s">
        <v>408</v>
      </c>
      <c r="G154" s="292" t="s">
        <v>185</v>
      </c>
      <c r="H154" s="293">
        <v>43.799999999999997</v>
      </c>
      <c r="I154" s="294"/>
      <c r="J154" s="295">
        <f>ROUND(I154*H154,2)</f>
        <v>0</v>
      </c>
      <c r="K154" s="291" t="s">
        <v>163</v>
      </c>
      <c r="L154" s="296"/>
      <c r="M154" s="297" t="s">
        <v>1</v>
      </c>
      <c r="N154" s="298" t="s">
        <v>39</v>
      </c>
      <c r="O154" s="92"/>
      <c r="P154" s="237">
        <f>O154*H154</f>
        <v>0</v>
      </c>
      <c r="Q154" s="237">
        <v>0.20000000000000001</v>
      </c>
      <c r="R154" s="237">
        <f>Q154*H154</f>
        <v>8.7599999999999998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207</v>
      </c>
      <c r="AT154" s="239" t="s">
        <v>277</v>
      </c>
      <c r="AU154" s="239" t="s">
        <v>84</v>
      </c>
      <c r="AY154" s="18" t="s">
        <v>157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82</v>
      </c>
      <c r="BK154" s="240">
        <f>ROUND(I154*H154,2)</f>
        <v>0</v>
      </c>
      <c r="BL154" s="18" t="s">
        <v>164</v>
      </c>
      <c r="BM154" s="239" t="s">
        <v>571</v>
      </c>
    </row>
    <row r="155" s="2" customFormat="1">
      <c r="A155" s="39"/>
      <c r="B155" s="40"/>
      <c r="C155" s="41"/>
      <c r="D155" s="241" t="s">
        <v>166</v>
      </c>
      <c r="E155" s="41"/>
      <c r="F155" s="242" t="s">
        <v>408</v>
      </c>
      <c r="G155" s="41"/>
      <c r="H155" s="41"/>
      <c r="I155" s="243"/>
      <c r="J155" s="41"/>
      <c r="K155" s="41"/>
      <c r="L155" s="45"/>
      <c r="M155" s="244"/>
      <c r="N155" s="245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166</v>
      </c>
      <c r="AU155" s="18" t="s">
        <v>84</v>
      </c>
    </row>
    <row r="156" s="13" customFormat="1">
      <c r="A156" s="13"/>
      <c r="B156" s="246"/>
      <c r="C156" s="247"/>
      <c r="D156" s="241" t="s">
        <v>168</v>
      </c>
      <c r="E156" s="247"/>
      <c r="F156" s="249" t="s">
        <v>410</v>
      </c>
      <c r="G156" s="247"/>
      <c r="H156" s="250">
        <v>43.799999999999997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168</v>
      </c>
      <c r="AU156" s="256" t="s">
        <v>84</v>
      </c>
      <c r="AV156" s="13" t="s">
        <v>84</v>
      </c>
      <c r="AW156" s="13" t="s">
        <v>4</v>
      </c>
      <c r="AX156" s="13" t="s">
        <v>82</v>
      </c>
      <c r="AY156" s="256" t="s">
        <v>157</v>
      </c>
    </row>
    <row r="157" s="2" customFormat="1" ht="16.5" customHeight="1">
      <c r="A157" s="39"/>
      <c r="B157" s="40"/>
      <c r="C157" s="228" t="s">
        <v>255</v>
      </c>
      <c r="D157" s="228" t="s">
        <v>159</v>
      </c>
      <c r="E157" s="229" t="s">
        <v>572</v>
      </c>
      <c r="F157" s="230" t="s">
        <v>573</v>
      </c>
      <c r="G157" s="231" t="s">
        <v>178</v>
      </c>
      <c r="H157" s="232">
        <v>14921</v>
      </c>
      <c r="I157" s="233"/>
      <c r="J157" s="234">
        <f>ROUND(I157*H157,2)</f>
        <v>0</v>
      </c>
      <c r="K157" s="230" t="s">
        <v>163</v>
      </c>
      <c r="L157" s="45"/>
      <c r="M157" s="235" t="s">
        <v>1</v>
      </c>
      <c r="N157" s="236" t="s">
        <v>39</v>
      </c>
      <c r="O157" s="92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82</v>
      </c>
      <c r="AT157" s="239" t="s">
        <v>159</v>
      </c>
      <c r="AU157" s="239" t="s">
        <v>84</v>
      </c>
      <c r="AY157" s="18" t="s">
        <v>157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82</v>
      </c>
      <c r="BK157" s="240">
        <f>ROUND(I157*H157,2)</f>
        <v>0</v>
      </c>
      <c r="BL157" s="18" t="s">
        <v>82</v>
      </c>
      <c r="BM157" s="239" t="s">
        <v>574</v>
      </c>
    </row>
    <row r="158" s="2" customFormat="1">
      <c r="A158" s="39"/>
      <c r="B158" s="40"/>
      <c r="C158" s="41"/>
      <c r="D158" s="241" t="s">
        <v>166</v>
      </c>
      <c r="E158" s="41"/>
      <c r="F158" s="242" t="s">
        <v>575</v>
      </c>
      <c r="G158" s="41"/>
      <c r="H158" s="41"/>
      <c r="I158" s="243"/>
      <c r="J158" s="41"/>
      <c r="K158" s="41"/>
      <c r="L158" s="45"/>
      <c r="M158" s="244"/>
      <c r="N158" s="245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166</v>
      </c>
      <c r="AU158" s="18" t="s">
        <v>84</v>
      </c>
    </row>
    <row r="159" s="2" customFormat="1" ht="21.75" customHeight="1">
      <c r="A159" s="39"/>
      <c r="B159" s="40"/>
      <c r="C159" s="228" t="s">
        <v>260</v>
      </c>
      <c r="D159" s="228" t="s">
        <v>159</v>
      </c>
      <c r="E159" s="229" t="s">
        <v>411</v>
      </c>
      <c r="F159" s="230" t="s">
        <v>412</v>
      </c>
      <c r="G159" s="231" t="s">
        <v>185</v>
      </c>
      <c r="H159" s="232">
        <v>103.164</v>
      </c>
      <c r="I159" s="233"/>
      <c r="J159" s="234">
        <f>ROUND(I159*H159,2)</f>
        <v>0</v>
      </c>
      <c r="K159" s="230" t="s">
        <v>163</v>
      </c>
      <c r="L159" s="45"/>
      <c r="M159" s="235" t="s">
        <v>1</v>
      </c>
      <c r="N159" s="236" t="s">
        <v>39</v>
      </c>
      <c r="O159" s="92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164</v>
      </c>
      <c r="AT159" s="239" t="s">
        <v>159</v>
      </c>
      <c r="AU159" s="239" t="s">
        <v>84</v>
      </c>
      <c r="AY159" s="18" t="s">
        <v>157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82</v>
      </c>
      <c r="BK159" s="240">
        <f>ROUND(I159*H159,2)</f>
        <v>0</v>
      </c>
      <c r="BL159" s="18" t="s">
        <v>164</v>
      </c>
      <c r="BM159" s="239" t="s">
        <v>576</v>
      </c>
    </row>
    <row r="160" s="2" customFormat="1">
      <c r="A160" s="39"/>
      <c r="B160" s="40"/>
      <c r="C160" s="41"/>
      <c r="D160" s="241" t="s">
        <v>166</v>
      </c>
      <c r="E160" s="41"/>
      <c r="F160" s="242" t="s">
        <v>414</v>
      </c>
      <c r="G160" s="41"/>
      <c r="H160" s="41"/>
      <c r="I160" s="243"/>
      <c r="J160" s="41"/>
      <c r="K160" s="41"/>
      <c r="L160" s="45"/>
      <c r="M160" s="244"/>
      <c r="N160" s="245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166</v>
      </c>
      <c r="AU160" s="18" t="s">
        <v>84</v>
      </c>
    </row>
    <row r="161" s="2" customFormat="1" ht="24.15" customHeight="1">
      <c r="A161" s="39"/>
      <c r="B161" s="40"/>
      <c r="C161" s="228" t="s">
        <v>265</v>
      </c>
      <c r="D161" s="228" t="s">
        <v>159</v>
      </c>
      <c r="E161" s="229" t="s">
        <v>415</v>
      </c>
      <c r="F161" s="230" t="s">
        <v>416</v>
      </c>
      <c r="G161" s="231" t="s">
        <v>185</v>
      </c>
      <c r="H161" s="232">
        <v>103.164</v>
      </c>
      <c r="I161" s="233"/>
      <c r="J161" s="234">
        <f>ROUND(I161*H161,2)</f>
        <v>0</v>
      </c>
      <c r="K161" s="230" t="s">
        <v>163</v>
      </c>
      <c r="L161" s="45"/>
      <c r="M161" s="235" t="s">
        <v>1</v>
      </c>
      <c r="N161" s="236" t="s">
        <v>39</v>
      </c>
      <c r="O161" s="92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164</v>
      </c>
      <c r="AT161" s="239" t="s">
        <v>159</v>
      </c>
      <c r="AU161" s="239" t="s">
        <v>84</v>
      </c>
      <c r="AY161" s="18" t="s">
        <v>157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82</v>
      </c>
      <c r="BK161" s="240">
        <f>ROUND(I161*H161,2)</f>
        <v>0</v>
      </c>
      <c r="BL161" s="18" t="s">
        <v>164</v>
      </c>
      <c r="BM161" s="239" t="s">
        <v>577</v>
      </c>
    </row>
    <row r="162" s="2" customFormat="1">
      <c r="A162" s="39"/>
      <c r="B162" s="40"/>
      <c r="C162" s="41"/>
      <c r="D162" s="241" t="s">
        <v>166</v>
      </c>
      <c r="E162" s="41"/>
      <c r="F162" s="242" t="s">
        <v>418</v>
      </c>
      <c r="G162" s="41"/>
      <c r="H162" s="41"/>
      <c r="I162" s="243"/>
      <c r="J162" s="41"/>
      <c r="K162" s="41"/>
      <c r="L162" s="45"/>
      <c r="M162" s="244"/>
      <c r="N162" s="245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166</v>
      </c>
      <c r="AU162" s="18" t="s">
        <v>84</v>
      </c>
    </row>
    <row r="163" s="2" customFormat="1" ht="21.75" customHeight="1">
      <c r="A163" s="39"/>
      <c r="B163" s="40"/>
      <c r="C163" s="228" t="s">
        <v>270</v>
      </c>
      <c r="D163" s="228" t="s">
        <v>159</v>
      </c>
      <c r="E163" s="229" t="s">
        <v>384</v>
      </c>
      <c r="F163" s="230" t="s">
        <v>385</v>
      </c>
      <c r="G163" s="231" t="s">
        <v>386</v>
      </c>
      <c r="H163" s="232">
        <v>24</v>
      </c>
      <c r="I163" s="233"/>
      <c r="J163" s="234">
        <f>ROUND(I163*H163,2)</f>
        <v>0</v>
      </c>
      <c r="K163" s="230" t="s">
        <v>1</v>
      </c>
      <c r="L163" s="45"/>
      <c r="M163" s="235" t="s">
        <v>1</v>
      </c>
      <c r="N163" s="236" t="s">
        <v>39</v>
      </c>
      <c r="O163" s="92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164</v>
      </c>
      <c r="AT163" s="239" t="s">
        <v>159</v>
      </c>
      <c r="AU163" s="239" t="s">
        <v>84</v>
      </c>
      <c r="AY163" s="18" t="s">
        <v>157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82</v>
      </c>
      <c r="BK163" s="240">
        <f>ROUND(I163*H163,2)</f>
        <v>0</v>
      </c>
      <c r="BL163" s="18" t="s">
        <v>164</v>
      </c>
      <c r="BM163" s="239" t="s">
        <v>578</v>
      </c>
    </row>
    <row r="164" s="2" customFormat="1">
      <c r="A164" s="39"/>
      <c r="B164" s="40"/>
      <c r="C164" s="41"/>
      <c r="D164" s="241" t="s">
        <v>166</v>
      </c>
      <c r="E164" s="41"/>
      <c r="F164" s="242" t="s">
        <v>388</v>
      </c>
      <c r="G164" s="41"/>
      <c r="H164" s="41"/>
      <c r="I164" s="243"/>
      <c r="J164" s="41"/>
      <c r="K164" s="41"/>
      <c r="L164" s="45"/>
      <c r="M164" s="244"/>
      <c r="N164" s="245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166</v>
      </c>
      <c r="AU164" s="18" t="s">
        <v>84</v>
      </c>
    </row>
    <row r="165" s="2" customFormat="1" ht="16.5" customHeight="1">
      <c r="A165" s="39"/>
      <c r="B165" s="40"/>
      <c r="C165" s="228" t="s">
        <v>276</v>
      </c>
      <c r="D165" s="228" t="s">
        <v>159</v>
      </c>
      <c r="E165" s="229" t="s">
        <v>389</v>
      </c>
      <c r="F165" s="230" t="s">
        <v>390</v>
      </c>
      <c r="G165" s="231" t="s">
        <v>386</v>
      </c>
      <c r="H165" s="232">
        <v>8</v>
      </c>
      <c r="I165" s="233"/>
      <c r="J165" s="234">
        <f>ROUND(I165*H165,2)</f>
        <v>0</v>
      </c>
      <c r="K165" s="230" t="s">
        <v>1</v>
      </c>
      <c r="L165" s="45"/>
      <c r="M165" s="235" t="s">
        <v>1</v>
      </c>
      <c r="N165" s="236" t="s">
        <v>39</v>
      </c>
      <c r="O165" s="92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9" t="s">
        <v>164</v>
      </c>
      <c r="AT165" s="239" t="s">
        <v>159</v>
      </c>
      <c r="AU165" s="239" t="s">
        <v>84</v>
      </c>
      <c r="AY165" s="18" t="s">
        <v>157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8" t="s">
        <v>82</v>
      </c>
      <c r="BK165" s="240">
        <f>ROUND(I165*H165,2)</f>
        <v>0</v>
      </c>
      <c r="BL165" s="18" t="s">
        <v>164</v>
      </c>
      <c r="BM165" s="239" t="s">
        <v>579</v>
      </c>
    </row>
    <row r="166" s="2" customFormat="1" ht="21.75" customHeight="1">
      <c r="A166" s="39"/>
      <c r="B166" s="40"/>
      <c r="C166" s="289" t="s">
        <v>7</v>
      </c>
      <c r="D166" s="289" t="s">
        <v>277</v>
      </c>
      <c r="E166" s="290" t="s">
        <v>392</v>
      </c>
      <c r="F166" s="291" t="s">
        <v>393</v>
      </c>
      <c r="G166" s="292" t="s">
        <v>343</v>
      </c>
      <c r="H166" s="293">
        <v>24</v>
      </c>
      <c r="I166" s="294"/>
      <c r="J166" s="295">
        <f>ROUND(I166*H166,2)</f>
        <v>0</v>
      </c>
      <c r="K166" s="291" t="s">
        <v>163</v>
      </c>
      <c r="L166" s="296"/>
      <c r="M166" s="297" t="s">
        <v>1</v>
      </c>
      <c r="N166" s="298" t="s">
        <v>39</v>
      </c>
      <c r="O166" s="92"/>
      <c r="P166" s="237">
        <f>O166*H166</f>
        <v>0</v>
      </c>
      <c r="Q166" s="237">
        <v>0.0058999999999999999</v>
      </c>
      <c r="R166" s="237">
        <f>Q166*H166</f>
        <v>0.1416</v>
      </c>
      <c r="S166" s="237">
        <v>0</v>
      </c>
      <c r="T166" s="23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207</v>
      </c>
      <c r="AT166" s="239" t="s">
        <v>277</v>
      </c>
      <c r="AU166" s="239" t="s">
        <v>84</v>
      </c>
      <c r="AY166" s="18" t="s">
        <v>157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82</v>
      </c>
      <c r="BK166" s="240">
        <f>ROUND(I166*H166,2)</f>
        <v>0</v>
      </c>
      <c r="BL166" s="18" t="s">
        <v>164</v>
      </c>
      <c r="BM166" s="239" t="s">
        <v>580</v>
      </c>
    </row>
    <row r="167" s="2" customFormat="1">
      <c r="A167" s="39"/>
      <c r="B167" s="40"/>
      <c r="C167" s="41"/>
      <c r="D167" s="241" t="s">
        <v>166</v>
      </c>
      <c r="E167" s="41"/>
      <c r="F167" s="242" t="s">
        <v>393</v>
      </c>
      <c r="G167" s="41"/>
      <c r="H167" s="41"/>
      <c r="I167" s="243"/>
      <c r="J167" s="41"/>
      <c r="K167" s="41"/>
      <c r="L167" s="45"/>
      <c r="M167" s="244"/>
      <c r="N167" s="245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166</v>
      </c>
      <c r="AU167" s="18" t="s">
        <v>84</v>
      </c>
    </row>
    <row r="168" s="2" customFormat="1" ht="16.5" customHeight="1">
      <c r="A168" s="39"/>
      <c r="B168" s="40"/>
      <c r="C168" s="228" t="s">
        <v>290</v>
      </c>
      <c r="D168" s="228" t="s">
        <v>159</v>
      </c>
      <c r="E168" s="229" t="s">
        <v>284</v>
      </c>
      <c r="F168" s="230" t="s">
        <v>419</v>
      </c>
      <c r="G168" s="231" t="s">
        <v>386</v>
      </c>
      <c r="H168" s="232">
        <v>2605</v>
      </c>
      <c r="I168" s="233"/>
      <c r="J168" s="234">
        <f>ROUND(I168*H168,2)</f>
        <v>0</v>
      </c>
      <c r="K168" s="230" t="s">
        <v>1</v>
      </c>
      <c r="L168" s="45"/>
      <c r="M168" s="235" t="s">
        <v>1</v>
      </c>
      <c r="N168" s="236" t="s">
        <v>39</v>
      </c>
      <c r="O168" s="92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164</v>
      </c>
      <c r="AT168" s="239" t="s">
        <v>159</v>
      </c>
      <c r="AU168" s="239" t="s">
        <v>84</v>
      </c>
      <c r="AY168" s="18" t="s">
        <v>157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82</v>
      </c>
      <c r="BK168" s="240">
        <f>ROUND(I168*H168,2)</f>
        <v>0</v>
      </c>
      <c r="BL168" s="18" t="s">
        <v>164</v>
      </c>
      <c r="BM168" s="239" t="s">
        <v>581</v>
      </c>
    </row>
    <row r="169" s="2" customFormat="1" ht="24.15" customHeight="1">
      <c r="A169" s="39"/>
      <c r="B169" s="40"/>
      <c r="C169" s="289" t="s">
        <v>299</v>
      </c>
      <c r="D169" s="289" t="s">
        <v>277</v>
      </c>
      <c r="E169" s="290" t="s">
        <v>582</v>
      </c>
      <c r="F169" s="291" t="s">
        <v>583</v>
      </c>
      <c r="G169" s="292" t="s">
        <v>162</v>
      </c>
      <c r="H169" s="293">
        <v>652</v>
      </c>
      <c r="I169" s="294"/>
      <c r="J169" s="295">
        <f>ROUND(I169*H169,2)</f>
        <v>0</v>
      </c>
      <c r="K169" s="291" t="s">
        <v>1</v>
      </c>
      <c r="L169" s="296"/>
      <c r="M169" s="297" t="s">
        <v>1</v>
      </c>
      <c r="N169" s="298" t="s">
        <v>39</v>
      </c>
      <c r="O169" s="92"/>
      <c r="P169" s="237">
        <f>O169*H169</f>
        <v>0</v>
      </c>
      <c r="Q169" s="237">
        <v>0.002</v>
      </c>
      <c r="R169" s="237">
        <f>Q169*H169</f>
        <v>1.3040000000000001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207</v>
      </c>
      <c r="AT169" s="239" t="s">
        <v>277</v>
      </c>
      <c r="AU169" s="239" t="s">
        <v>84</v>
      </c>
      <c r="AY169" s="18" t="s">
        <v>157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82</v>
      </c>
      <c r="BK169" s="240">
        <f>ROUND(I169*H169,2)</f>
        <v>0</v>
      </c>
      <c r="BL169" s="18" t="s">
        <v>164</v>
      </c>
      <c r="BM169" s="239" t="s">
        <v>584</v>
      </c>
    </row>
    <row r="170" s="12" customFormat="1" ht="22.8" customHeight="1">
      <c r="A170" s="12"/>
      <c r="B170" s="212"/>
      <c r="C170" s="213"/>
      <c r="D170" s="214" t="s">
        <v>73</v>
      </c>
      <c r="E170" s="226" t="s">
        <v>84</v>
      </c>
      <c r="F170" s="226" t="s">
        <v>275</v>
      </c>
      <c r="G170" s="213"/>
      <c r="H170" s="213"/>
      <c r="I170" s="216"/>
      <c r="J170" s="227">
        <f>BK170</f>
        <v>0</v>
      </c>
      <c r="K170" s="213"/>
      <c r="L170" s="218"/>
      <c r="M170" s="219"/>
      <c r="N170" s="220"/>
      <c r="O170" s="220"/>
      <c r="P170" s="221">
        <f>SUM(P171:P207)</f>
        <v>0</v>
      </c>
      <c r="Q170" s="220"/>
      <c r="R170" s="221">
        <f>SUM(R171:R207)</f>
        <v>15.342805000000004</v>
      </c>
      <c r="S170" s="220"/>
      <c r="T170" s="222">
        <f>SUM(T171:T207)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3" t="s">
        <v>82</v>
      </c>
      <c r="AT170" s="224" t="s">
        <v>73</v>
      </c>
      <c r="AU170" s="224" t="s">
        <v>82</v>
      </c>
      <c r="AY170" s="223" t="s">
        <v>157</v>
      </c>
      <c r="BK170" s="225">
        <f>SUM(BK171:BK207)</f>
        <v>0</v>
      </c>
    </row>
    <row r="171" s="2" customFormat="1" ht="24.15" customHeight="1">
      <c r="A171" s="39"/>
      <c r="B171" s="40"/>
      <c r="C171" s="289" t="s">
        <v>421</v>
      </c>
      <c r="D171" s="289" t="s">
        <v>277</v>
      </c>
      <c r="E171" s="290" t="s">
        <v>422</v>
      </c>
      <c r="F171" s="291" t="s">
        <v>585</v>
      </c>
      <c r="G171" s="292" t="s">
        <v>386</v>
      </c>
      <c r="H171" s="293">
        <v>3</v>
      </c>
      <c r="I171" s="294"/>
      <c r="J171" s="295">
        <f>ROUND(I171*H171,2)</f>
        <v>0</v>
      </c>
      <c r="K171" s="291" t="s">
        <v>1</v>
      </c>
      <c r="L171" s="296"/>
      <c r="M171" s="297" t="s">
        <v>1</v>
      </c>
      <c r="N171" s="298" t="s">
        <v>39</v>
      </c>
      <c r="O171" s="92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207</v>
      </c>
      <c r="AT171" s="239" t="s">
        <v>277</v>
      </c>
      <c r="AU171" s="239" t="s">
        <v>84</v>
      </c>
      <c r="AY171" s="18" t="s">
        <v>157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82</v>
      </c>
      <c r="BK171" s="240">
        <f>ROUND(I171*H171,2)</f>
        <v>0</v>
      </c>
      <c r="BL171" s="18" t="s">
        <v>164</v>
      </c>
      <c r="BM171" s="239" t="s">
        <v>586</v>
      </c>
    </row>
    <row r="172" s="2" customFormat="1" ht="24.15" customHeight="1">
      <c r="A172" s="39"/>
      <c r="B172" s="40"/>
      <c r="C172" s="289" t="s">
        <v>425</v>
      </c>
      <c r="D172" s="289" t="s">
        <v>277</v>
      </c>
      <c r="E172" s="290" t="s">
        <v>434</v>
      </c>
      <c r="F172" s="291" t="s">
        <v>435</v>
      </c>
      <c r="G172" s="292" t="s">
        <v>386</v>
      </c>
      <c r="H172" s="293">
        <v>2</v>
      </c>
      <c r="I172" s="294"/>
      <c r="J172" s="295">
        <f>ROUND(I172*H172,2)</f>
        <v>0</v>
      </c>
      <c r="K172" s="291" t="s">
        <v>1</v>
      </c>
      <c r="L172" s="296"/>
      <c r="M172" s="297" t="s">
        <v>1</v>
      </c>
      <c r="N172" s="298" t="s">
        <v>39</v>
      </c>
      <c r="O172" s="92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9" t="s">
        <v>207</v>
      </c>
      <c r="AT172" s="239" t="s">
        <v>277</v>
      </c>
      <c r="AU172" s="239" t="s">
        <v>84</v>
      </c>
      <c r="AY172" s="18" t="s">
        <v>157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8" t="s">
        <v>82</v>
      </c>
      <c r="BK172" s="240">
        <f>ROUND(I172*H172,2)</f>
        <v>0</v>
      </c>
      <c r="BL172" s="18" t="s">
        <v>164</v>
      </c>
      <c r="BM172" s="239" t="s">
        <v>587</v>
      </c>
    </row>
    <row r="173" s="2" customFormat="1" ht="24.15" customHeight="1">
      <c r="A173" s="39"/>
      <c r="B173" s="40"/>
      <c r="C173" s="289" t="s">
        <v>429</v>
      </c>
      <c r="D173" s="289" t="s">
        <v>277</v>
      </c>
      <c r="E173" s="290" t="s">
        <v>442</v>
      </c>
      <c r="F173" s="291" t="s">
        <v>443</v>
      </c>
      <c r="G173" s="292" t="s">
        <v>386</v>
      </c>
      <c r="H173" s="293">
        <v>3</v>
      </c>
      <c r="I173" s="294"/>
      <c r="J173" s="295">
        <f>ROUND(I173*H173,2)</f>
        <v>0</v>
      </c>
      <c r="K173" s="291" t="s">
        <v>1</v>
      </c>
      <c r="L173" s="296"/>
      <c r="M173" s="297" t="s">
        <v>1</v>
      </c>
      <c r="N173" s="298" t="s">
        <v>39</v>
      </c>
      <c r="O173" s="92"/>
      <c r="P173" s="237">
        <f>O173*H173</f>
        <v>0</v>
      </c>
      <c r="Q173" s="237">
        <v>0.014999999999999999</v>
      </c>
      <c r="R173" s="237">
        <f>Q173*H173</f>
        <v>0.044999999999999998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207</v>
      </c>
      <c r="AT173" s="239" t="s">
        <v>277</v>
      </c>
      <c r="AU173" s="239" t="s">
        <v>84</v>
      </c>
      <c r="AY173" s="18" t="s">
        <v>157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82</v>
      </c>
      <c r="BK173" s="240">
        <f>ROUND(I173*H173,2)</f>
        <v>0</v>
      </c>
      <c r="BL173" s="18" t="s">
        <v>164</v>
      </c>
      <c r="BM173" s="239" t="s">
        <v>588</v>
      </c>
    </row>
    <row r="174" s="2" customFormat="1" ht="21.75" customHeight="1">
      <c r="A174" s="39"/>
      <c r="B174" s="40"/>
      <c r="C174" s="289" t="s">
        <v>433</v>
      </c>
      <c r="D174" s="289" t="s">
        <v>277</v>
      </c>
      <c r="E174" s="290" t="s">
        <v>589</v>
      </c>
      <c r="F174" s="291" t="s">
        <v>590</v>
      </c>
      <c r="G174" s="292" t="s">
        <v>386</v>
      </c>
      <c r="H174" s="293">
        <v>855</v>
      </c>
      <c r="I174" s="294"/>
      <c r="J174" s="295">
        <f>ROUND(I174*H174,2)</f>
        <v>0</v>
      </c>
      <c r="K174" s="291" t="s">
        <v>1</v>
      </c>
      <c r="L174" s="296"/>
      <c r="M174" s="297" t="s">
        <v>1</v>
      </c>
      <c r="N174" s="298" t="s">
        <v>39</v>
      </c>
      <c r="O174" s="92"/>
      <c r="P174" s="237">
        <f>O174*H174</f>
        <v>0</v>
      </c>
      <c r="Q174" s="237">
        <v>0.01</v>
      </c>
      <c r="R174" s="237">
        <f>Q174*H174</f>
        <v>8.5500000000000007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207</v>
      </c>
      <c r="AT174" s="239" t="s">
        <v>277</v>
      </c>
      <c r="AU174" s="239" t="s">
        <v>84</v>
      </c>
      <c r="AY174" s="18" t="s">
        <v>157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82</v>
      </c>
      <c r="BK174" s="240">
        <f>ROUND(I174*H174,2)</f>
        <v>0</v>
      </c>
      <c r="BL174" s="18" t="s">
        <v>164</v>
      </c>
      <c r="BM174" s="239" t="s">
        <v>591</v>
      </c>
    </row>
    <row r="175" s="2" customFormat="1" ht="21.75" customHeight="1">
      <c r="A175" s="39"/>
      <c r="B175" s="40"/>
      <c r="C175" s="289" t="s">
        <v>437</v>
      </c>
      <c r="D175" s="289" t="s">
        <v>277</v>
      </c>
      <c r="E175" s="290" t="s">
        <v>592</v>
      </c>
      <c r="F175" s="291" t="s">
        <v>593</v>
      </c>
      <c r="G175" s="292" t="s">
        <v>386</v>
      </c>
      <c r="H175" s="293">
        <v>214</v>
      </c>
      <c r="I175" s="294"/>
      <c r="J175" s="295">
        <f>ROUND(I175*H175,2)</f>
        <v>0</v>
      </c>
      <c r="K175" s="291" t="s">
        <v>1</v>
      </c>
      <c r="L175" s="296"/>
      <c r="M175" s="297" t="s">
        <v>1</v>
      </c>
      <c r="N175" s="298" t="s">
        <v>39</v>
      </c>
      <c r="O175" s="92"/>
      <c r="P175" s="237">
        <f>O175*H175</f>
        <v>0</v>
      </c>
      <c r="Q175" s="237">
        <v>0.002</v>
      </c>
      <c r="R175" s="237">
        <f>Q175*H175</f>
        <v>0.42799999999999999</v>
      </c>
      <c r="S175" s="237">
        <v>0</v>
      </c>
      <c r="T175" s="23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9" t="s">
        <v>207</v>
      </c>
      <c r="AT175" s="239" t="s">
        <v>277</v>
      </c>
      <c r="AU175" s="239" t="s">
        <v>84</v>
      </c>
      <c r="AY175" s="18" t="s">
        <v>157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82</v>
      </c>
      <c r="BK175" s="240">
        <f>ROUND(I175*H175,2)</f>
        <v>0</v>
      </c>
      <c r="BL175" s="18" t="s">
        <v>164</v>
      </c>
      <c r="BM175" s="239" t="s">
        <v>594</v>
      </c>
    </row>
    <row r="176" s="2" customFormat="1" ht="21.75" customHeight="1">
      <c r="A176" s="39"/>
      <c r="B176" s="40"/>
      <c r="C176" s="289" t="s">
        <v>441</v>
      </c>
      <c r="D176" s="289" t="s">
        <v>277</v>
      </c>
      <c r="E176" s="290" t="s">
        <v>595</v>
      </c>
      <c r="F176" s="291" t="s">
        <v>596</v>
      </c>
      <c r="G176" s="292" t="s">
        <v>386</v>
      </c>
      <c r="H176" s="293">
        <v>214</v>
      </c>
      <c r="I176" s="294"/>
      <c r="J176" s="295">
        <f>ROUND(I176*H176,2)</f>
        <v>0</v>
      </c>
      <c r="K176" s="291" t="s">
        <v>1</v>
      </c>
      <c r="L176" s="296"/>
      <c r="M176" s="297" t="s">
        <v>1</v>
      </c>
      <c r="N176" s="298" t="s">
        <v>39</v>
      </c>
      <c r="O176" s="92"/>
      <c r="P176" s="237">
        <f>O176*H176</f>
        <v>0</v>
      </c>
      <c r="Q176" s="237">
        <v>0.002</v>
      </c>
      <c r="R176" s="237">
        <f>Q176*H176</f>
        <v>0.42799999999999999</v>
      </c>
      <c r="S176" s="237">
        <v>0</v>
      </c>
      <c r="T176" s="23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9" t="s">
        <v>207</v>
      </c>
      <c r="AT176" s="239" t="s">
        <v>277</v>
      </c>
      <c r="AU176" s="239" t="s">
        <v>84</v>
      </c>
      <c r="AY176" s="18" t="s">
        <v>157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82</v>
      </c>
      <c r="BK176" s="240">
        <f>ROUND(I176*H176,2)</f>
        <v>0</v>
      </c>
      <c r="BL176" s="18" t="s">
        <v>164</v>
      </c>
      <c r="BM176" s="239" t="s">
        <v>597</v>
      </c>
    </row>
    <row r="177" s="2" customFormat="1" ht="21.75" customHeight="1">
      <c r="A177" s="39"/>
      <c r="B177" s="40"/>
      <c r="C177" s="289" t="s">
        <v>188</v>
      </c>
      <c r="D177" s="289" t="s">
        <v>277</v>
      </c>
      <c r="E177" s="290" t="s">
        <v>598</v>
      </c>
      <c r="F177" s="291" t="s">
        <v>599</v>
      </c>
      <c r="G177" s="292" t="s">
        <v>386</v>
      </c>
      <c r="H177" s="293">
        <v>214</v>
      </c>
      <c r="I177" s="294"/>
      <c r="J177" s="295">
        <f>ROUND(I177*H177,2)</f>
        <v>0</v>
      </c>
      <c r="K177" s="291" t="s">
        <v>1</v>
      </c>
      <c r="L177" s="296"/>
      <c r="M177" s="297" t="s">
        <v>1</v>
      </c>
      <c r="N177" s="298" t="s">
        <v>39</v>
      </c>
      <c r="O177" s="92"/>
      <c r="P177" s="237">
        <f>O177*H177</f>
        <v>0</v>
      </c>
      <c r="Q177" s="237">
        <v>0.002</v>
      </c>
      <c r="R177" s="237">
        <f>Q177*H177</f>
        <v>0.42799999999999999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207</v>
      </c>
      <c r="AT177" s="239" t="s">
        <v>277</v>
      </c>
      <c r="AU177" s="239" t="s">
        <v>84</v>
      </c>
      <c r="AY177" s="18" t="s">
        <v>157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82</v>
      </c>
      <c r="BK177" s="240">
        <f>ROUND(I177*H177,2)</f>
        <v>0</v>
      </c>
      <c r="BL177" s="18" t="s">
        <v>164</v>
      </c>
      <c r="BM177" s="239" t="s">
        <v>600</v>
      </c>
    </row>
    <row r="178" s="2" customFormat="1" ht="24.15" customHeight="1">
      <c r="A178" s="39"/>
      <c r="B178" s="40"/>
      <c r="C178" s="289" t="s">
        <v>448</v>
      </c>
      <c r="D178" s="289" t="s">
        <v>277</v>
      </c>
      <c r="E178" s="290" t="s">
        <v>601</v>
      </c>
      <c r="F178" s="291" t="s">
        <v>602</v>
      </c>
      <c r="G178" s="292" t="s">
        <v>386</v>
      </c>
      <c r="H178" s="293">
        <v>53</v>
      </c>
      <c r="I178" s="294"/>
      <c r="J178" s="295">
        <f>ROUND(I178*H178,2)</f>
        <v>0</v>
      </c>
      <c r="K178" s="291" t="s">
        <v>1</v>
      </c>
      <c r="L178" s="296"/>
      <c r="M178" s="297" t="s">
        <v>1</v>
      </c>
      <c r="N178" s="298" t="s">
        <v>39</v>
      </c>
      <c r="O178" s="92"/>
      <c r="P178" s="237">
        <f>O178*H178</f>
        <v>0</v>
      </c>
      <c r="Q178" s="237">
        <v>0.01</v>
      </c>
      <c r="R178" s="237">
        <f>Q178*H178</f>
        <v>0.53000000000000003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207</v>
      </c>
      <c r="AT178" s="239" t="s">
        <v>277</v>
      </c>
      <c r="AU178" s="239" t="s">
        <v>84</v>
      </c>
      <c r="AY178" s="18" t="s">
        <v>157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82</v>
      </c>
      <c r="BK178" s="240">
        <f>ROUND(I178*H178,2)</f>
        <v>0</v>
      </c>
      <c r="BL178" s="18" t="s">
        <v>164</v>
      </c>
      <c r="BM178" s="239" t="s">
        <v>603</v>
      </c>
    </row>
    <row r="179" s="2" customFormat="1">
      <c r="A179" s="39"/>
      <c r="B179" s="40"/>
      <c r="C179" s="41"/>
      <c r="D179" s="241" t="s">
        <v>166</v>
      </c>
      <c r="E179" s="41"/>
      <c r="F179" s="242" t="s">
        <v>604</v>
      </c>
      <c r="G179" s="41"/>
      <c r="H179" s="41"/>
      <c r="I179" s="243"/>
      <c r="J179" s="41"/>
      <c r="K179" s="41"/>
      <c r="L179" s="45"/>
      <c r="M179" s="244"/>
      <c r="N179" s="245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166</v>
      </c>
      <c r="AU179" s="18" t="s">
        <v>84</v>
      </c>
    </row>
    <row r="180" s="2" customFormat="1" ht="21.75" customHeight="1">
      <c r="A180" s="39"/>
      <c r="B180" s="40"/>
      <c r="C180" s="289" t="s">
        <v>452</v>
      </c>
      <c r="D180" s="289" t="s">
        <v>277</v>
      </c>
      <c r="E180" s="290" t="s">
        <v>605</v>
      </c>
      <c r="F180" s="291" t="s">
        <v>606</v>
      </c>
      <c r="G180" s="292" t="s">
        <v>386</v>
      </c>
      <c r="H180" s="293">
        <v>53</v>
      </c>
      <c r="I180" s="294"/>
      <c r="J180" s="295">
        <f>ROUND(I180*H180,2)</f>
        <v>0</v>
      </c>
      <c r="K180" s="291" t="s">
        <v>1</v>
      </c>
      <c r="L180" s="296"/>
      <c r="M180" s="297" t="s">
        <v>1</v>
      </c>
      <c r="N180" s="298" t="s">
        <v>39</v>
      </c>
      <c r="O180" s="92"/>
      <c r="P180" s="237">
        <f>O180*H180</f>
        <v>0</v>
      </c>
      <c r="Q180" s="237">
        <v>0.01</v>
      </c>
      <c r="R180" s="237">
        <f>Q180*H180</f>
        <v>0.53000000000000003</v>
      </c>
      <c r="S180" s="237">
        <v>0</v>
      </c>
      <c r="T180" s="23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207</v>
      </c>
      <c r="AT180" s="239" t="s">
        <v>277</v>
      </c>
      <c r="AU180" s="239" t="s">
        <v>84</v>
      </c>
      <c r="AY180" s="18" t="s">
        <v>157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82</v>
      </c>
      <c r="BK180" s="240">
        <f>ROUND(I180*H180,2)</f>
        <v>0</v>
      </c>
      <c r="BL180" s="18" t="s">
        <v>164</v>
      </c>
      <c r="BM180" s="239" t="s">
        <v>607</v>
      </c>
    </row>
    <row r="181" s="2" customFormat="1">
      <c r="A181" s="39"/>
      <c r="B181" s="40"/>
      <c r="C181" s="41"/>
      <c r="D181" s="241" t="s">
        <v>166</v>
      </c>
      <c r="E181" s="41"/>
      <c r="F181" s="242" t="s">
        <v>608</v>
      </c>
      <c r="G181" s="41"/>
      <c r="H181" s="41"/>
      <c r="I181" s="243"/>
      <c r="J181" s="41"/>
      <c r="K181" s="41"/>
      <c r="L181" s="45"/>
      <c r="M181" s="244"/>
      <c r="N181" s="245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166</v>
      </c>
      <c r="AU181" s="18" t="s">
        <v>84</v>
      </c>
    </row>
    <row r="182" s="2" customFormat="1" ht="21.75" customHeight="1">
      <c r="A182" s="39"/>
      <c r="B182" s="40"/>
      <c r="C182" s="289" t="s">
        <v>456</v>
      </c>
      <c r="D182" s="289" t="s">
        <v>277</v>
      </c>
      <c r="E182" s="290" t="s">
        <v>609</v>
      </c>
      <c r="F182" s="291" t="s">
        <v>610</v>
      </c>
      <c r="G182" s="292" t="s">
        <v>386</v>
      </c>
      <c r="H182" s="293">
        <v>53</v>
      </c>
      <c r="I182" s="294"/>
      <c r="J182" s="295">
        <f>ROUND(I182*H182,2)</f>
        <v>0</v>
      </c>
      <c r="K182" s="291" t="s">
        <v>1</v>
      </c>
      <c r="L182" s="296"/>
      <c r="M182" s="297" t="s">
        <v>1</v>
      </c>
      <c r="N182" s="298" t="s">
        <v>39</v>
      </c>
      <c r="O182" s="92"/>
      <c r="P182" s="237">
        <f>O182*H182</f>
        <v>0</v>
      </c>
      <c r="Q182" s="237">
        <v>0.01</v>
      </c>
      <c r="R182" s="237">
        <f>Q182*H182</f>
        <v>0.53000000000000003</v>
      </c>
      <c r="S182" s="237">
        <v>0</v>
      </c>
      <c r="T182" s="23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207</v>
      </c>
      <c r="AT182" s="239" t="s">
        <v>277</v>
      </c>
      <c r="AU182" s="239" t="s">
        <v>84</v>
      </c>
      <c r="AY182" s="18" t="s">
        <v>157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82</v>
      </c>
      <c r="BK182" s="240">
        <f>ROUND(I182*H182,2)</f>
        <v>0</v>
      </c>
      <c r="BL182" s="18" t="s">
        <v>164</v>
      </c>
      <c r="BM182" s="239" t="s">
        <v>611</v>
      </c>
    </row>
    <row r="183" s="2" customFormat="1">
      <c r="A183" s="39"/>
      <c r="B183" s="40"/>
      <c r="C183" s="41"/>
      <c r="D183" s="241" t="s">
        <v>166</v>
      </c>
      <c r="E183" s="41"/>
      <c r="F183" s="242" t="s">
        <v>612</v>
      </c>
      <c r="G183" s="41"/>
      <c r="H183" s="41"/>
      <c r="I183" s="243"/>
      <c r="J183" s="41"/>
      <c r="K183" s="41"/>
      <c r="L183" s="45"/>
      <c r="M183" s="244"/>
      <c r="N183" s="245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166</v>
      </c>
      <c r="AU183" s="18" t="s">
        <v>84</v>
      </c>
    </row>
    <row r="184" s="2" customFormat="1" ht="24.15" customHeight="1">
      <c r="A184" s="39"/>
      <c r="B184" s="40"/>
      <c r="C184" s="289" t="s">
        <v>460</v>
      </c>
      <c r="D184" s="289" t="s">
        <v>277</v>
      </c>
      <c r="E184" s="290" t="s">
        <v>613</v>
      </c>
      <c r="F184" s="291" t="s">
        <v>614</v>
      </c>
      <c r="G184" s="292" t="s">
        <v>386</v>
      </c>
      <c r="H184" s="293">
        <v>53</v>
      </c>
      <c r="I184" s="294"/>
      <c r="J184" s="295">
        <f>ROUND(I184*H184,2)</f>
        <v>0</v>
      </c>
      <c r="K184" s="291" t="s">
        <v>1</v>
      </c>
      <c r="L184" s="296"/>
      <c r="M184" s="297" t="s">
        <v>1</v>
      </c>
      <c r="N184" s="298" t="s">
        <v>39</v>
      </c>
      <c r="O184" s="92"/>
      <c r="P184" s="237">
        <f>O184*H184</f>
        <v>0</v>
      </c>
      <c r="Q184" s="237">
        <v>0.01</v>
      </c>
      <c r="R184" s="237">
        <f>Q184*H184</f>
        <v>0.53000000000000003</v>
      </c>
      <c r="S184" s="237">
        <v>0</v>
      </c>
      <c r="T184" s="23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9" t="s">
        <v>207</v>
      </c>
      <c r="AT184" s="239" t="s">
        <v>277</v>
      </c>
      <c r="AU184" s="239" t="s">
        <v>84</v>
      </c>
      <c r="AY184" s="18" t="s">
        <v>157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82</v>
      </c>
      <c r="BK184" s="240">
        <f>ROUND(I184*H184,2)</f>
        <v>0</v>
      </c>
      <c r="BL184" s="18" t="s">
        <v>164</v>
      </c>
      <c r="BM184" s="239" t="s">
        <v>615</v>
      </c>
    </row>
    <row r="185" s="2" customFormat="1">
      <c r="A185" s="39"/>
      <c r="B185" s="40"/>
      <c r="C185" s="41"/>
      <c r="D185" s="241" t="s">
        <v>166</v>
      </c>
      <c r="E185" s="41"/>
      <c r="F185" s="242" t="s">
        <v>616</v>
      </c>
      <c r="G185" s="41"/>
      <c r="H185" s="41"/>
      <c r="I185" s="243"/>
      <c r="J185" s="41"/>
      <c r="K185" s="41"/>
      <c r="L185" s="45"/>
      <c r="M185" s="244"/>
      <c r="N185" s="245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166</v>
      </c>
      <c r="AU185" s="18" t="s">
        <v>84</v>
      </c>
    </row>
    <row r="186" s="2" customFormat="1" ht="24.15" customHeight="1">
      <c r="A186" s="39"/>
      <c r="B186" s="40"/>
      <c r="C186" s="289" t="s">
        <v>464</v>
      </c>
      <c r="D186" s="289" t="s">
        <v>277</v>
      </c>
      <c r="E186" s="290" t="s">
        <v>617</v>
      </c>
      <c r="F186" s="291" t="s">
        <v>618</v>
      </c>
      <c r="G186" s="292" t="s">
        <v>386</v>
      </c>
      <c r="H186" s="293">
        <v>101</v>
      </c>
      <c r="I186" s="294"/>
      <c r="J186" s="295">
        <f>ROUND(I186*H186,2)</f>
        <v>0</v>
      </c>
      <c r="K186" s="291" t="s">
        <v>1</v>
      </c>
      <c r="L186" s="296"/>
      <c r="M186" s="297" t="s">
        <v>1</v>
      </c>
      <c r="N186" s="298" t="s">
        <v>39</v>
      </c>
      <c r="O186" s="92"/>
      <c r="P186" s="237">
        <f>O186*H186</f>
        <v>0</v>
      </c>
      <c r="Q186" s="237">
        <v>0.0015</v>
      </c>
      <c r="R186" s="237">
        <f>Q186*H186</f>
        <v>0.1515</v>
      </c>
      <c r="S186" s="237">
        <v>0</v>
      </c>
      <c r="T186" s="23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9" t="s">
        <v>207</v>
      </c>
      <c r="AT186" s="239" t="s">
        <v>277</v>
      </c>
      <c r="AU186" s="239" t="s">
        <v>84</v>
      </c>
      <c r="AY186" s="18" t="s">
        <v>157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82</v>
      </c>
      <c r="BK186" s="240">
        <f>ROUND(I186*H186,2)</f>
        <v>0</v>
      </c>
      <c r="BL186" s="18" t="s">
        <v>164</v>
      </c>
      <c r="BM186" s="239" t="s">
        <v>619</v>
      </c>
    </row>
    <row r="187" s="2" customFormat="1" ht="24.15" customHeight="1">
      <c r="A187" s="39"/>
      <c r="B187" s="40"/>
      <c r="C187" s="289" t="s">
        <v>468</v>
      </c>
      <c r="D187" s="289" t="s">
        <v>277</v>
      </c>
      <c r="E187" s="290" t="s">
        <v>620</v>
      </c>
      <c r="F187" s="291" t="s">
        <v>470</v>
      </c>
      <c r="G187" s="292" t="s">
        <v>386</v>
      </c>
      <c r="H187" s="293">
        <v>121</v>
      </c>
      <c r="I187" s="294"/>
      <c r="J187" s="295">
        <f>ROUND(I187*H187,2)</f>
        <v>0</v>
      </c>
      <c r="K187" s="291" t="s">
        <v>1</v>
      </c>
      <c r="L187" s="296"/>
      <c r="M187" s="297" t="s">
        <v>1</v>
      </c>
      <c r="N187" s="298" t="s">
        <v>39</v>
      </c>
      <c r="O187" s="92"/>
      <c r="P187" s="237">
        <f>O187*H187</f>
        <v>0</v>
      </c>
      <c r="Q187" s="237">
        <v>0.0070000000000000001</v>
      </c>
      <c r="R187" s="237">
        <f>Q187*H187</f>
        <v>0.84699999999999998</v>
      </c>
      <c r="S187" s="237">
        <v>0</v>
      </c>
      <c r="T187" s="23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9" t="s">
        <v>207</v>
      </c>
      <c r="AT187" s="239" t="s">
        <v>277</v>
      </c>
      <c r="AU187" s="239" t="s">
        <v>84</v>
      </c>
      <c r="AY187" s="18" t="s">
        <v>157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82</v>
      </c>
      <c r="BK187" s="240">
        <f>ROUND(I187*H187,2)</f>
        <v>0</v>
      </c>
      <c r="BL187" s="18" t="s">
        <v>164</v>
      </c>
      <c r="BM187" s="239" t="s">
        <v>621</v>
      </c>
    </row>
    <row r="188" s="2" customFormat="1">
      <c r="A188" s="39"/>
      <c r="B188" s="40"/>
      <c r="C188" s="41"/>
      <c r="D188" s="241" t="s">
        <v>166</v>
      </c>
      <c r="E188" s="41"/>
      <c r="F188" s="242" t="s">
        <v>622</v>
      </c>
      <c r="G188" s="41"/>
      <c r="H188" s="41"/>
      <c r="I188" s="243"/>
      <c r="J188" s="41"/>
      <c r="K188" s="41"/>
      <c r="L188" s="45"/>
      <c r="M188" s="244"/>
      <c r="N188" s="245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166</v>
      </c>
      <c r="AU188" s="18" t="s">
        <v>84</v>
      </c>
    </row>
    <row r="189" s="2" customFormat="1" ht="24.15" customHeight="1">
      <c r="A189" s="39"/>
      <c r="B189" s="40"/>
      <c r="C189" s="289" t="s">
        <v>472</v>
      </c>
      <c r="D189" s="289" t="s">
        <v>277</v>
      </c>
      <c r="E189" s="290" t="s">
        <v>623</v>
      </c>
      <c r="F189" s="291" t="s">
        <v>624</v>
      </c>
      <c r="G189" s="292" t="s">
        <v>386</v>
      </c>
      <c r="H189" s="293">
        <v>101</v>
      </c>
      <c r="I189" s="294"/>
      <c r="J189" s="295">
        <f>ROUND(I189*H189,2)</f>
        <v>0</v>
      </c>
      <c r="K189" s="291" t="s">
        <v>1</v>
      </c>
      <c r="L189" s="296"/>
      <c r="M189" s="297" t="s">
        <v>1</v>
      </c>
      <c r="N189" s="298" t="s">
        <v>39</v>
      </c>
      <c r="O189" s="92"/>
      <c r="P189" s="237">
        <f>O189*H189</f>
        <v>0</v>
      </c>
      <c r="Q189" s="237">
        <v>0.0015</v>
      </c>
      <c r="R189" s="237">
        <f>Q189*H189</f>
        <v>0.1515</v>
      </c>
      <c r="S189" s="237">
        <v>0</v>
      </c>
      <c r="T189" s="23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207</v>
      </c>
      <c r="AT189" s="239" t="s">
        <v>277</v>
      </c>
      <c r="AU189" s="239" t="s">
        <v>84</v>
      </c>
      <c r="AY189" s="18" t="s">
        <v>157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82</v>
      </c>
      <c r="BK189" s="240">
        <f>ROUND(I189*H189,2)</f>
        <v>0</v>
      </c>
      <c r="BL189" s="18" t="s">
        <v>164</v>
      </c>
      <c r="BM189" s="239" t="s">
        <v>625</v>
      </c>
    </row>
    <row r="190" s="2" customFormat="1" ht="24.15" customHeight="1">
      <c r="A190" s="39"/>
      <c r="B190" s="40"/>
      <c r="C190" s="289" t="s">
        <v>476</v>
      </c>
      <c r="D190" s="289" t="s">
        <v>277</v>
      </c>
      <c r="E190" s="290" t="s">
        <v>626</v>
      </c>
      <c r="F190" s="291" t="s">
        <v>462</v>
      </c>
      <c r="G190" s="292" t="s">
        <v>386</v>
      </c>
      <c r="H190" s="293">
        <v>121</v>
      </c>
      <c r="I190" s="294"/>
      <c r="J190" s="295">
        <f>ROUND(I190*H190,2)</f>
        <v>0</v>
      </c>
      <c r="K190" s="291" t="s">
        <v>1</v>
      </c>
      <c r="L190" s="296"/>
      <c r="M190" s="297" t="s">
        <v>1</v>
      </c>
      <c r="N190" s="298" t="s">
        <v>39</v>
      </c>
      <c r="O190" s="92"/>
      <c r="P190" s="237">
        <f>O190*H190</f>
        <v>0</v>
      </c>
      <c r="Q190" s="237">
        <v>0.0015</v>
      </c>
      <c r="R190" s="237">
        <f>Q190*H190</f>
        <v>0.1815</v>
      </c>
      <c r="S190" s="237">
        <v>0</v>
      </c>
      <c r="T190" s="23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9" t="s">
        <v>207</v>
      </c>
      <c r="AT190" s="239" t="s">
        <v>277</v>
      </c>
      <c r="AU190" s="239" t="s">
        <v>84</v>
      </c>
      <c r="AY190" s="18" t="s">
        <v>157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8" t="s">
        <v>82</v>
      </c>
      <c r="BK190" s="240">
        <f>ROUND(I190*H190,2)</f>
        <v>0</v>
      </c>
      <c r="BL190" s="18" t="s">
        <v>164</v>
      </c>
      <c r="BM190" s="239" t="s">
        <v>627</v>
      </c>
    </row>
    <row r="191" s="2" customFormat="1" ht="24.15" customHeight="1">
      <c r="A191" s="39"/>
      <c r="B191" s="40"/>
      <c r="C191" s="289" t="s">
        <v>481</v>
      </c>
      <c r="D191" s="289" t="s">
        <v>277</v>
      </c>
      <c r="E191" s="290" t="s">
        <v>628</v>
      </c>
      <c r="F191" s="291" t="s">
        <v>629</v>
      </c>
      <c r="G191" s="292" t="s">
        <v>386</v>
      </c>
      <c r="H191" s="293">
        <v>101</v>
      </c>
      <c r="I191" s="294"/>
      <c r="J191" s="295">
        <f>ROUND(I191*H191,2)</f>
        <v>0</v>
      </c>
      <c r="K191" s="291" t="s">
        <v>1</v>
      </c>
      <c r="L191" s="296"/>
      <c r="M191" s="297" t="s">
        <v>1</v>
      </c>
      <c r="N191" s="298" t="s">
        <v>39</v>
      </c>
      <c r="O191" s="92"/>
      <c r="P191" s="237">
        <f>O191*H191</f>
        <v>0</v>
      </c>
      <c r="Q191" s="237">
        <v>0.0070000000000000001</v>
      </c>
      <c r="R191" s="237">
        <f>Q191*H191</f>
        <v>0.70699999999999996</v>
      </c>
      <c r="S191" s="237">
        <v>0</v>
      </c>
      <c r="T191" s="23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9" t="s">
        <v>207</v>
      </c>
      <c r="AT191" s="239" t="s">
        <v>277</v>
      </c>
      <c r="AU191" s="239" t="s">
        <v>84</v>
      </c>
      <c r="AY191" s="18" t="s">
        <v>157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82</v>
      </c>
      <c r="BK191" s="240">
        <f>ROUND(I191*H191,2)</f>
        <v>0</v>
      </c>
      <c r="BL191" s="18" t="s">
        <v>164</v>
      </c>
      <c r="BM191" s="239" t="s">
        <v>630</v>
      </c>
    </row>
    <row r="192" s="2" customFormat="1">
      <c r="A192" s="39"/>
      <c r="B192" s="40"/>
      <c r="C192" s="41"/>
      <c r="D192" s="241" t="s">
        <v>166</v>
      </c>
      <c r="E192" s="41"/>
      <c r="F192" s="242" t="s">
        <v>629</v>
      </c>
      <c r="G192" s="41"/>
      <c r="H192" s="41"/>
      <c r="I192" s="243"/>
      <c r="J192" s="41"/>
      <c r="K192" s="41"/>
      <c r="L192" s="45"/>
      <c r="M192" s="244"/>
      <c r="N192" s="245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166</v>
      </c>
      <c r="AU192" s="18" t="s">
        <v>84</v>
      </c>
    </row>
    <row r="193" s="2" customFormat="1" ht="24.15" customHeight="1">
      <c r="A193" s="39"/>
      <c r="B193" s="40"/>
      <c r="C193" s="289" t="s">
        <v>631</v>
      </c>
      <c r="D193" s="289" t="s">
        <v>277</v>
      </c>
      <c r="E193" s="290" t="s">
        <v>632</v>
      </c>
      <c r="F193" s="291" t="s">
        <v>466</v>
      </c>
      <c r="G193" s="292" t="s">
        <v>386</v>
      </c>
      <c r="H193" s="293">
        <v>141</v>
      </c>
      <c r="I193" s="294"/>
      <c r="J193" s="295">
        <f>ROUND(I193*H193,2)</f>
        <v>0</v>
      </c>
      <c r="K193" s="291" t="s">
        <v>1</v>
      </c>
      <c r="L193" s="296"/>
      <c r="M193" s="297" t="s">
        <v>1</v>
      </c>
      <c r="N193" s="298" t="s">
        <v>39</v>
      </c>
      <c r="O193" s="92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207</v>
      </c>
      <c r="AT193" s="239" t="s">
        <v>277</v>
      </c>
      <c r="AU193" s="239" t="s">
        <v>84</v>
      </c>
      <c r="AY193" s="18" t="s">
        <v>157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82</v>
      </c>
      <c r="BK193" s="240">
        <f>ROUND(I193*H193,2)</f>
        <v>0</v>
      </c>
      <c r="BL193" s="18" t="s">
        <v>164</v>
      </c>
      <c r="BM193" s="239" t="s">
        <v>633</v>
      </c>
    </row>
    <row r="194" s="2" customFormat="1" ht="24.15" customHeight="1">
      <c r="A194" s="39"/>
      <c r="B194" s="40"/>
      <c r="C194" s="289" t="s">
        <v>634</v>
      </c>
      <c r="D194" s="289" t="s">
        <v>277</v>
      </c>
      <c r="E194" s="290" t="s">
        <v>635</v>
      </c>
      <c r="F194" s="291" t="s">
        <v>636</v>
      </c>
      <c r="G194" s="292" t="s">
        <v>386</v>
      </c>
      <c r="H194" s="293">
        <v>101</v>
      </c>
      <c r="I194" s="294"/>
      <c r="J194" s="295">
        <f>ROUND(I194*H194,2)</f>
        <v>0</v>
      </c>
      <c r="K194" s="291" t="s">
        <v>1</v>
      </c>
      <c r="L194" s="296"/>
      <c r="M194" s="297" t="s">
        <v>1</v>
      </c>
      <c r="N194" s="298" t="s">
        <v>39</v>
      </c>
      <c r="O194" s="92"/>
      <c r="P194" s="237">
        <f>O194*H194</f>
        <v>0</v>
      </c>
      <c r="Q194" s="237">
        <v>0.0015</v>
      </c>
      <c r="R194" s="237">
        <f>Q194*H194</f>
        <v>0.1515</v>
      </c>
      <c r="S194" s="237">
        <v>0</v>
      </c>
      <c r="T194" s="23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9" t="s">
        <v>207</v>
      </c>
      <c r="AT194" s="239" t="s">
        <v>277</v>
      </c>
      <c r="AU194" s="239" t="s">
        <v>84</v>
      </c>
      <c r="AY194" s="18" t="s">
        <v>157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8" t="s">
        <v>82</v>
      </c>
      <c r="BK194" s="240">
        <f>ROUND(I194*H194,2)</f>
        <v>0</v>
      </c>
      <c r="BL194" s="18" t="s">
        <v>164</v>
      </c>
      <c r="BM194" s="239" t="s">
        <v>637</v>
      </c>
    </row>
    <row r="195" s="2" customFormat="1" ht="24.15" customHeight="1">
      <c r="A195" s="39"/>
      <c r="B195" s="40"/>
      <c r="C195" s="289" t="s">
        <v>638</v>
      </c>
      <c r="D195" s="289" t="s">
        <v>277</v>
      </c>
      <c r="E195" s="290" t="s">
        <v>457</v>
      </c>
      <c r="F195" s="291" t="s">
        <v>458</v>
      </c>
      <c r="G195" s="292" t="s">
        <v>386</v>
      </c>
      <c r="H195" s="293">
        <v>121</v>
      </c>
      <c r="I195" s="294"/>
      <c r="J195" s="295">
        <f>ROUND(I195*H195,2)</f>
        <v>0</v>
      </c>
      <c r="K195" s="291" t="s">
        <v>1</v>
      </c>
      <c r="L195" s="296"/>
      <c r="M195" s="297" t="s">
        <v>1</v>
      </c>
      <c r="N195" s="298" t="s">
        <v>39</v>
      </c>
      <c r="O195" s="92"/>
      <c r="P195" s="237">
        <f>O195*H195</f>
        <v>0</v>
      </c>
      <c r="Q195" s="237">
        <v>0.0070000000000000001</v>
      </c>
      <c r="R195" s="237">
        <f>Q195*H195</f>
        <v>0.84699999999999998</v>
      </c>
      <c r="S195" s="237">
        <v>0</v>
      </c>
      <c r="T195" s="23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9" t="s">
        <v>207</v>
      </c>
      <c r="AT195" s="239" t="s">
        <v>277</v>
      </c>
      <c r="AU195" s="239" t="s">
        <v>84</v>
      </c>
      <c r="AY195" s="18" t="s">
        <v>157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82</v>
      </c>
      <c r="BK195" s="240">
        <f>ROUND(I195*H195,2)</f>
        <v>0</v>
      </c>
      <c r="BL195" s="18" t="s">
        <v>164</v>
      </c>
      <c r="BM195" s="239" t="s">
        <v>639</v>
      </c>
    </row>
    <row r="196" s="2" customFormat="1">
      <c r="A196" s="39"/>
      <c r="B196" s="40"/>
      <c r="C196" s="41"/>
      <c r="D196" s="241" t="s">
        <v>166</v>
      </c>
      <c r="E196" s="41"/>
      <c r="F196" s="242" t="s">
        <v>458</v>
      </c>
      <c r="G196" s="41"/>
      <c r="H196" s="41"/>
      <c r="I196" s="243"/>
      <c r="J196" s="41"/>
      <c r="K196" s="41"/>
      <c r="L196" s="45"/>
      <c r="M196" s="244"/>
      <c r="N196" s="245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166</v>
      </c>
      <c r="AU196" s="18" t="s">
        <v>84</v>
      </c>
    </row>
    <row r="197" s="2" customFormat="1" ht="16.5" customHeight="1">
      <c r="A197" s="39"/>
      <c r="B197" s="40"/>
      <c r="C197" s="289" t="s">
        <v>640</v>
      </c>
      <c r="D197" s="289" t="s">
        <v>277</v>
      </c>
      <c r="E197" s="290" t="s">
        <v>473</v>
      </c>
      <c r="F197" s="291" t="s">
        <v>474</v>
      </c>
      <c r="G197" s="292" t="s">
        <v>280</v>
      </c>
      <c r="H197" s="293">
        <v>236.25</v>
      </c>
      <c r="I197" s="294"/>
      <c r="J197" s="295">
        <f>ROUND(I197*H197,2)</f>
        <v>0</v>
      </c>
      <c r="K197" s="291" t="s">
        <v>1</v>
      </c>
      <c r="L197" s="296"/>
      <c r="M197" s="297" t="s">
        <v>1</v>
      </c>
      <c r="N197" s="298" t="s">
        <v>39</v>
      </c>
      <c r="O197" s="92"/>
      <c r="P197" s="237">
        <f>O197*H197</f>
        <v>0</v>
      </c>
      <c r="Q197" s="237">
        <v>0.001</v>
      </c>
      <c r="R197" s="237">
        <f>Q197*H197</f>
        <v>0.23625000000000002</v>
      </c>
      <c r="S197" s="237">
        <v>0</v>
      </c>
      <c r="T197" s="23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9" t="s">
        <v>207</v>
      </c>
      <c r="AT197" s="239" t="s">
        <v>277</v>
      </c>
      <c r="AU197" s="239" t="s">
        <v>84</v>
      </c>
      <c r="AY197" s="18" t="s">
        <v>157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8" t="s">
        <v>82</v>
      </c>
      <c r="BK197" s="240">
        <f>ROUND(I197*H197,2)</f>
        <v>0</v>
      </c>
      <c r="BL197" s="18" t="s">
        <v>164</v>
      </c>
      <c r="BM197" s="239" t="s">
        <v>641</v>
      </c>
    </row>
    <row r="198" s="2" customFormat="1">
      <c r="A198" s="39"/>
      <c r="B198" s="40"/>
      <c r="C198" s="41"/>
      <c r="D198" s="241" t="s">
        <v>166</v>
      </c>
      <c r="E198" s="41"/>
      <c r="F198" s="242" t="s">
        <v>474</v>
      </c>
      <c r="G198" s="41"/>
      <c r="H198" s="41"/>
      <c r="I198" s="243"/>
      <c r="J198" s="41"/>
      <c r="K198" s="41"/>
      <c r="L198" s="45"/>
      <c r="M198" s="244"/>
      <c r="N198" s="245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166</v>
      </c>
      <c r="AU198" s="18" t="s">
        <v>84</v>
      </c>
    </row>
    <row r="199" s="13" customFormat="1">
      <c r="A199" s="13"/>
      <c r="B199" s="246"/>
      <c r="C199" s="247"/>
      <c r="D199" s="241" t="s">
        <v>168</v>
      </c>
      <c r="E199" s="248" t="s">
        <v>1</v>
      </c>
      <c r="F199" s="249" t="s">
        <v>642</v>
      </c>
      <c r="G199" s="247"/>
      <c r="H199" s="250">
        <v>236.25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168</v>
      </c>
      <c r="AU199" s="256" t="s">
        <v>84</v>
      </c>
      <c r="AV199" s="13" t="s">
        <v>84</v>
      </c>
      <c r="AW199" s="13" t="s">
        <v>31</v>
      </c>
      <c r="AX199" s="13" t="s">
        <v>74</v>
      </c>
      <c r="AY199" s="256" t="s">
        <v>157</v>
      </c>
    </row>
    <row r="200" s="14" customFormat="1">
      <c r="A200" s="14"/>
      <c r="B200" s="257"/>
      <c r="C200" s="258"/>
      <c r="D200" s="241" t="s">
        <v>168</v>
      </c>
      <c r="E200" s="259" t="s">
        <v>1</v>
      </c>
      <c r="F200" s="260" t="s">
        <v>643</v>
      </c>
      <c r="G200" s="258"/>
      <c r="H200" s="261">
        <v>236.25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7" t="s">
        <v>168</v>
      </c>
      <c r="AU200" s="267" t="s">
        <v>84</v>
      </c>
      <c r="AV200" s="14" t="s">
        <v>100</v>
      </c>
      <c r="AW200" s="14" t="s">
        <v>31</v>
      </c>
      <c r="AX200" s="14" t="s">
        <v>74</v>
      </c>
      <c r="AY200" s="267" t="s">
        <v>157</v>
      </c>
    </row>
    <row r="201" s="15" customFormat="1">
      <c r="A201" s="15"/>
      <c r="B201" s="268"/>
      <c r="C201" s="269"/>
      <c r="D201" s="241" t="s">
        <v>168</v>
      </c>
      <c r="E201" s="270" t="s">
        <v>1</v>
      </c>
      <c r="F201" s="271" t="s">
        <v>171</v>
      </c>
      <c r="G201" s="269"/>
      <c r="H201" s="272">
        <v>236.25</v>
      </c>
      <c r="I201" s="273"/>
      <c r="J201" s="269"/>
      <c r="K201" s="269"/>
      <c r="L201" s="274"/>
      <c r="M201" s="275"/>
      <c r="N201" s="276"/>
      <c r="O201" s="276"/>
      <c r="P201" s="276"/>
      <c r="Q201" s="276"/>
      <c r="R201" s="276"/>
      <c r="S201" s="276"/>
      <c r="T201" s="27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8" t="s">
        <v>168</v>
      </c>
      <c r="AU201" s="278" t="s">
        <v>84</v>
      </c>
      <c r="AV201" s="15" t="s">
        <v>164</v>
      </c>
      <c r="AW201" s="15" t="s">
        <v>31</v>
      </c>
      <c r="AX201" s="15" t="s">
        <v>82</v>
      </c>
      <c r="AY201" s="278" t="s">
        <v>157</v>
      </c>
    </row>
    <row r="202" s="2" customFormat="1" ht="16.5" customHeight="1">
      <c r="A202" s="39"/>
      <c r="B202" s="40"/>
      <c r="C202" s="289" t="s">
        <v>644</v>
      </c>
      <c r="D202" s="289" t="s">
        <v>277</v>
      </c>
      <c r="E202" s="290" t="s">
        <v>278</v>
      </c>
      <c r="F202" s="291" t="s">
        <v>477</v>
      </c>
      <c r="G202" s="292" t="s">
        <v>280</v>
      </c>
      <c r="H202" s="293">
        <v>70.555000000000007</v>
      </c>
      <c r="I202" s="294"/>
      <c r="J202" s="295">
        <f>ROUND(I202*H202,2)</f>
        <v>0</v>
      </c>
      <c r="K202" s="291" t="s">
        <v>163</v>
      </c>
      <c r="L202" s="296"/>
      <c r="M202" s="297" t="s">
        <v>1</v>
      </c>
      <c r="N202" s="298" t="s">
        <v>39</v>
      </c>
      <c r="O202" s="92"/>
      <c r="P202" s="237">
        <f>O202*H202</f>
        <v>0</v>
      </c>
      <c r="Q202" s="237">
        <v>0.001</v>
      </c>
      <c r="R202" s="237">
        <f>Q202*H202</f>
        <v>0.070555000000000007</v>
      </c>
      <c r="S202" s="237">
        <v>0</v>
      </c>
      <c r="T202" s="23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9" t="s">
        <v>207</v>
      </c>
      <c r="AT202" s="239" t="s">
        <v>277</v>
      </c>
      <c r="AU202" s="239" t="s">
        <v>84</v>
      </c>
      <c r="AY202" s="18" t="s">
        <v>157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8" t="s">
        <v>82</v>
      </c>
      <c r="BK202" s="240">
        <f>ROUND(I202*H202,2)</f>
        <v>0</v>
      </c>
      <c r="BL202" s="18" t="s">
        <v>164</v>
      </c>
      <c r="BM202" s="239" t="s">
        <v>645</v>
      </c>
    </row>
    <row r="203" s="2" customFormat="1">
      <c r="A203" s="39"/>
      <c r="B203" s="40"/>
      <c r="C203" s="41"/>
      <c r="D203" s="241" t="s">
        <v>166</v>
      </c>
      <c r="E203" s="41"/>
      <c r="F203" s="242" t="s">
        <v>477</v>
      </c>
      <c r="G203" s="41"/>
      <c r="H203" s="41"/>
      <c r="I203" s="243"/>
      <c r="J203" s="41"/>
      <c r="K203" s="41"/>
      <c r="L203" s="45"/>
      <c r="M203" s="244"/>
      <c r="N203" s="245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166</v>
      </c>
      <c r="AU203" s="18" t="s">
        <v>84</v>
      </c>
    </row>
    <row r="204" s="13" customFormat="1">
      <c r="A204" s="13"/>
      <c r="B204" s="246"/>
      <c r="C204" s="247"/>
      <c r="D204" s="241" t="s">
        <v>168</v>
      </c>
      <c r="E204" s="247"/>
      <c r="F204" s="249" t="s">
        <v>646</v>
      </c>
      <c r="G204" s="247"/>
      <c r="H204" s="250">
        <v>70.555000000000007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168</v>
      </c>
      <c r="AU204" s="256" t="s">
        <v>84</v>
      </c>
      <c r="AV204" s="13" t="s">
        <v>84</v>
      </c>
      <c r="AW204" s="13" t="s">
        <v>4</v>
      </c>
      <c r="AX204" s="13" t="s">
        <v>82</v>
      </c>
      <c r="AY204" s="256" t="s">
        <v>157</v>
      </c>
    </row>
    <row r="205" s="2" customFormat="1" ht="16.5" customHeight="1">
      <c r="A205" s="39"/>
      <c r="B205" s="40"/>
      <c r="C205" s="289" t="s">
        <v>647</v>
      </c>
      <c r="D205" s="289" t="s">
        <v>277</v>
      </c>
      <c r="E205" s="290" t="s">
        <v>482</v>
      </c>
      <c r="F205" s="291" t="s">
        <v>483</v>
      </c>
      <c r="G205" s="292" t="s">
        <v>280</v>
      </c>
      <c r="H205" s="293">
        <v>4.0499999999999998</v>
      </c>
      <c r="I205" s="294"/>
      <c r="J205" s="295">
        <f>ROUND(I205*H205,2)</f>
        <v>0</v>
      </c>
      <c r="K205" s="291" t="s">
        <v>1</v>
      </c>
      <c r="L205" s="296"/>
      <c r="M205" s="297" t="s">
        <v>1</v>
      </c>
      <c r="N205" s="298" t="s">
        <v>39</v>
      </c>
      <c r="O205" s="92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9" t="s">
        <v>207</v>
      </c>
      <c r="AT205" s="239" t="s">
        <v>277</v>
      </c>
      <c r="AU205" s="239" t="s">
        <v>84</v>
      </c>
      <c r="AY205" s="18" t="s">
        <v>157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8" t="s">
        <v>82</v>
      </c>
      <c r="BK205" s="240">
        <f>ROUND(I205*H205,2)</f>
        <v>0</v>
      </c>
      <c r="BL205" s="18" t="s">
        <v>164</v>
      </c>
      <c r="BM205" s="239" t="s">
        <v>648</v>
      </c>
    </row>
    <row r="206" s="2" customFormat="1">
      <c r="A206" s="39"/>
      <c r="B206" s="40"/>
      <c r="C206" s="41"/>
      <c r="D206" s="241" t="s">
        <v>166</v>
      </c>
      <c r="E206" s="41"/>
      <c r="F206" s="242" t="s">
        <v>483</v>
      </c>
      <c r="G206" s="41"/>
      <c r="H206" s="41"/>
      <c r="I206" s="243"/>
      <c r="J206" s="41"/>
      <c r="K206" s="41"/>
      <c r="L206" s="45"/>
      <c r="M206" s="244"/>
      <c r="N206" s="245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166</v>
      </c>
      <c r="AU206" s="18" t="s">
        <v>84</v>
      </c>
    </row>
    <row r="207" s="13" customFormat="1">
      <c r="A207" s="13"/>
      <c r="B207" s="246"/>
      <c r="C207" s="247"/>
      <c r="D207" s="241" t="s">
        <v>168</v>
      </c>
      <c r="E207" s="247"/>
      <c r="F207" s="249" t="s">
        <v>649</v>
      </c>
      <c r="G207" s="247"/>
      <c r="H207" s="250">
        <v>4.0499999999999998</v>
      </c>
      <c r="I207" s="251"/>
      <c r="J207" s="247"/>
      <c r="K207" s="247"/>
      <c r="L207" s="252"/>
      <c r="M207" s="303"/>
      <c r="N207" s="304"/>
      <c r="O207" s="304"/>
      <c r="P207" s="304"/>
      <c r="Q207" s="304"/>
      <c r="R207" s="304"/>
      <c r="S207" s="304"/>
      <c r="T207" s="30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168</v>
      </c>
      <c r="AU207" s="256" t="s">
        <v>84</v>
      </c>
      <c r="AV207" s="13" t="s">
        <v>84</v>
      </c>
      <c r="AW207" s="13" t="s">
        <v>4</v>
      </c>
      <c r="AX207" s="13" t="s">
        <v>82</v>
      </c>
      <c r="AY207" s="256" t="s">
        <v>157</v>
      </c>
    </row>
    <row r="208" s="2" customFormat="1" ht="6.96" customHeight="1">
      <c r="A208" s="39"/>
      <c r="B208" s="67"/>
      <c r="C208" s="68"/>
      <c r="D208" s="68"/>
      <c r="E208" s="68"/>
      <c r="F208" s="68"/>
      <c r="G208" s="68"/>
      <c r="H208" s="68"/>
      <c r="I208" s="68"/>
      <c r="J208" s="68"/>
      <c r="K208" s="68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lqOxXltVsg9auu9XtpfX5aV74Vijee14GaXPVK5Mx7BJGKNGLUilhoc2A5sJilQEQGlcU1798G3UZdbg/H5e6Q==" hashValue="vO5rhz1iG3/3x2l5Be3BzZw7SkJ4awBps9Alprt8SceHjlqJG3G46EQJoHHuOa0Pai7D0NLRz7FQcE0cmZeP1A==" algorithmName="SHA-512" password="CC35"/>
  <autoFilter ref="C122:K2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DALIBOR\Basovnik</dc:creator>
  <cp:lastModifiedBy>DALIBOR\Basovnik</cp:lastModifiedBy>
  <dcterms:created xsi:type="dcterms:W3CDTF">2025-07-11T08:57:59Z</dcterms:created>
  <dcterms:modified xsi:type="dcterms:W3CDTF">2025-07-11T08:58:13Z</dcterms:modified>
</cp:coreProperties>
</file>